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19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3395" windowHeight="7710" tabRatio="906" activeTab="10"/>
  </bookViews>
  <sheets>
    <sheet name="GRAFICO 1" sheetId="16" r:id="rId1"/>
    <sheet name="GRAFICO 2" sheetId="15" r:id="rId2"/>
    <sheet name="GRAFICO 3" sheetId="20" r:id="rId3"/>
    <sheet name="GRAFICO 4" sheetId="17" r:id="rId4"/>
    <sheet name="GRAFICO 5" sheetId="25" r:id="rId5"/>
    <sheet name="GRAFICO 6" sheetId="18" r:id="rId6"/>
    <sheet name="GRAFICO 7" sheetId="21" r:id="rId7"/>
    <sheet name="GRAFICO 8" sheetId="22" r:id="rId8"/>
    <sheet name="GRAFICO 9" sheetId="24" r:id="rId9"/>
    <sheet name="GRAFICO 10" sheetId="23" r:id="rId10"/>
    <sheet name="GRAFICO 11" sheetId="19" r:id="rId11"/>
    <sheet name="PUBLICO-ALVO_URNAS POR REGIÃO" sheetId="14" r:id="rId12"/>
    <sheet name="problemas_URNAS POR REGIÃO" sheetId="1" r:id="rId13"/>
    <sheet name="melhorias_URNAS POR REGIÃO" sheetId="6" r:id="rId14"/>
    <sheet name="transito Lapa_URNAS POR REGIÃO" sheetId="3" r:id="rId15"/>
    <sheet name="PARCIAL_caravana-sindicos" sheetId="13" r:id="rId16"/>
  </sheets>
  <definedNames>
    <definedName name="_xlnm.Print_Area" localSheetId="13">'melhorias_URNAS POR REGIÃO'!$A$1:$Z$17</definedName>
    <definedName name="_xlnm.Print_Area" localSheetId="15">'PARCIAL_caravana-sindicos'!$A$1:$F$47</definedName>
    <definedName name="_xlnm.Print_Area" localSheetId="12">'problemas_URNAS POR REGIÃO'!#REF!</definedName>
    <definedName name="_xlnm.Print_Area" localSheetId="11">'PUBLICO-ALVO_URNAS POR REGIÃO'!#REF!</definedName>
    <definedName name="_xlnm.Print_Area" localSheetId="14">'transito Lapa_URNAS POR REGIÃO'!$A$1:$W$5</definedName>
    <definedName name="_xlnm.Print_Titles" localSheetId="11">'PUBLICO-ALVO_URNAS POR REGIÃO'!$A:$A</definedName>
    <definedName name="_xlnm.Print_Titles" localSheetId="14">'transito Lapa_URNAS POR REGIÃO'!$A:$A</definedName>
  </definedNames>
  <calcPr calcId="125725"/>
</workbook>
</file>

<file path=xl/calcChain.xml><?xml version="1.0" encoding="utf-8"?>
<calcChain xmlns="http://schemas.openxmlformats.org/spreadsheetml/2006/main">
  <c r="V4" i="3"/>
  <c r="V5"/>
  <c r="V3"/>
  <c r="V3" i="6"/>
  <c r="V11"/>
  <c r="V15"/>
  <c r="V12"/>
  <c r="V16"/>
  <c r="V8"/>
  <c r="V9"/>
  <c r="V22" i="1"/>
  <c r="V25"/>
  <c r="V24"/>
  <c r="V18"/>
  <c r="V26"/>
  <c r="V21"/>
  <c r="V23"/>
  <c r="V20"/>
  <c r="V19"/>
  <c r="V12"/>
  <c r="V11"/>
  <c r="V10"/>
  <c r="V9"/>
  <c r="V8"/>
  <c r="V7"/>
  <c r="V6"/>
  <c r="V5"/>
  <c r="V4"/>
  <c r="O11" i="14"/>
  <c r="U11"/>
  <c r="M11"/>
  <c r="T11"/>
  <c r="N11"/>
  <c r="L11"/>
  <c r="S11"/>
  <c r="R11"/>
  <c r="H7"/>
  <c r="H6"/>
  <c r="H5"/>
  <c r="I6"/>
  <c r="I9"/>
  <c r="I8"/>
  <c r="I7"/>
  <c r="I5"/>
  <c r="K9"/>
  <c r="K7"/>
  <c r="K6"/>
  <c r="K5"/>
  <c r="E9"/>
  <c r="V9" s="1"/>
  <c r="E8"/>
  <c r="V8" s="1"/>
  <c r="E7"/>
  <c r="V7" s="1"/>
  <c r="E6"/>
  <c r="V6" s="1"/>
  <c r="E5"/>
  <c r="V5" s="1"/>
  <c r="C5"/>
  <c r="C11"/>
  <c r="Q11"/>
  <c r="J11"/>
  <c r="G11"/>
  <c r="F11"/>
  <c r="D11"/>
  <c r="B11"/>
  <c r="F44" i="13"/>
  <c r="F45"/>
  <c r="F43"/>
  <c r="F47" s="1"/>
  <c r="F35"/>
  <c r="F36"/>
  <c r="F37"/>
  <c r="F38"/>
  <c r="F39"/>
  <c r="F26"/>
  <c r="F27"/>
  <c r="F28"/>
  <c r="F29"/>
  <c r="F30"/>
  <c r="F31"/>
  <c r="F32"/>
  <c r="F33"/>
  <c r="F34"/>
  <c r="F25"/>
  <c r="F41" s="1"/>
  <c r="F13"/>
  <c r="F14"/>
  <c r="F15"/>
  <c r="F16"/>
  <c r="F17"/>
  <c r="F18"/>
  <c r="F19"/>
  <c r="F20"/>
  <c r="F12"/>
  <c r="F22" s="1"/>
  <c r="F4"/>
  <c r="F5"/>
  <c r="F6"/>
  <c r="F7"/>
  <c r="F3"/>
  <c r="E47"/>
  <c r="E22"/>
  <c r="D47"/>
  <c r="D22"/>
  <c r="B47"/>
  <c r="C47"/>
  <c r="C22"/>
  <c r="C41"/>
  <c r="D41"/>
  <c r="E41"/>
  <c r="B41"/>
  <c r="B22"/>
  <c r="E9"/>
  <c r="D9"/>
  <c r="C9"/>
  <c r="B9"/>
  <c r="F9"/>
  <c r="H11" i="14"/>
  <c r="I11"/>
  <c r="K11"/>
  <c r="E11" l="1"/>
  <c r="V11" s="1"/>
  <c r="V7" i="3"/>
  <c r="W4" s="1"/>
  <c r="V4" i="6"/>
  <c r="V7"/>
  <c r="V13"/>
  <c r="V10"/>
  <c r="V6"/>
  <c r="V17"/>
  <c r="V5"/>
  <c r="V14"/>
  <c r="W5" i="3" l="1"/>
  <c r="W3"/>
</calcChain>
</file>

<file path=xl/sharedStrings.xml><?xml version="1.0" encoding="utf-8"?>
<sst xmlns="http://schemas.openxmlformats.org/spreadsheetml/2006/main" count="197" uniqueCount="71">
  <si>
    <t>PRAÇA CRUZ VERMELHA</t>
  </si>
  <si>
    <t>FEIRA DO LAVRADIO</t>
  </si>
  <si>
    <t>FEIRA RUA TADEU KOSCIUSCO</t>
  </si>
  <si>
    <t>PRAÇA TIRADENTES</t>
  </si>
  <si>
    <t>RUA DE SANTANA</t>
  </si>
  <si>
    <t>RUA DA CONCEIÇÃO (DETRAN)</t>
  </si>
  <si>
    <t>BAIRRO DE FÁTIMA</t>
  </si>
  <si>
    <t>PRAÇA JOÃO PESSOA (LAPA)</t>
  </si>
  <si>
    <t>RUA DA LAPA 200</t>
  </si>
  <si>
    <t>CORDÃO DO BOLA PRETA</t>
  </si>
  <si>
    <t>LOCAIS</t>
  </si>
  <si>
    <t>ESGOTO / ALAGAMENTO</t>
  </si>
  <si>
    <t>SEGURANÇA</t>
  </si>
  <si>
    <t>BARULHO</t>
  </si>
  <si>
    <t>LIXO</t>
  </si>
  <si>
    <t>CAMELÔS</t>
  </si>
  <si>
    <t>POPULAÇÃO DE RUA</t>
  </si>
  <si>
    <t>OCUPAÇÃO DE CALÇADAS</t>
  </si>
  <si>
    <t>ESTACIONAMENTO IRREGULAR</t>
  </si>
  <si>
    <t>CONSERVAÇÃO DAS VIAS PÚBLICAS E CALÇADAS</t>
  </si>
  <si>
    <t xml:space="preserve">           PROBLEMAS</t>
  </si>
  <si>
    <t>COLETA DE LIXO</t>
  </si>
  <si>
    <t>ATUAÇÃO DA GUARDA MUNICIPAL</t>
  </si>
  <si>
    <t>POLICIAMENTO PREVENTIVO</t>
  </si>
  <si>
    <t>POLICIAMENTO OSTENSIVO</t>
  </si>
  <si>
    <t>ATUAÇÃO DA SUBPREFEITURA</t>
  </si>
  <si>
    <t>ATUAÇÃO DA REGIÃO ADMINISTRATIVA</t>
  </si>
  <si>
    <t>OPERAÇÕES DA ORDEM PÚBLICA</t>
  </si>
  <si>
    <t>ACOLHIMENTO DE POPULAÇÃO DE RUA</t>
  </si>
  <si>
    <t>ACOLHIMENTO DE MENORES EM SITUAÇÃO DE RISCO</t>
  </si>
  <si>
    <t>PRESERVAÇÃO DO PATRIMÔNIO ARQUITETÔNICO</t>
  </si>
  <si>
    <t>PODA DE ÁRVORES</t>
  </si>
  <si>
    <t>ILUMINAÇÃO</t>
  </si>
  <si>
    <t>CONTROLE DE TRÁFEGO</t>
  </si>
  <si>
    <t>DRENAGEM/ESCOAMENTO/ESGOTO</t>
  </si>
  <si>
    <t>COMBATE À POLUIÇÃO SONORA</t>
  </si>
  <si>
    <t>A FAVOR DA REABERTURA</t>
  </si>
  <si>
    <t>PELA MANUTENÇÃO DO FECHAMENTO</t>
  </si>
  <si>
    <t>REUNIÃO DA 5ª AISP</t>
  </si>
  <si>
    <t>MORADORES</t>
  </si>
  <si>
    <t>VISITANTES</t>
  </si>
  <si>
    <t>TRABALHADORES</t>
  </si>
  <si>
    <t>EMPREENDEDORES</t>
  </si>
  <si>
    <t>NÃO INFORMADO</t>
  </si>
  <si>
    <t>PÚBLICO ALVO</t>
  </si>
  <si>
    <t>ABSTENÇÕES</t>
  </si>
  <si>
    <t>CARAVANA DOS SÍNDICOS</t>
  </si>
  <si>
    <t>RUA ANDRÉ CAVALCANTE</t>
  </si>
  <si>
    <t xml:space="preserve">  </t>
  </si>
  <si>
    <t>TOTAL PESQUISADOS</t>
  </si>
  <si>
    <t>TOTAL</t>
  </si>
  <si>
    <t>%</t>
  </si>
  <si>
    <t>SINDILOJAS</t>
  </si>
  <si>
    <t>INTERNET</t>
  </si>
  <si>
    <t>C. S. RUA DO RESENDE</t>
  </si>
  <si>
    <t>C. S. CORES DA LAPA</t>
  </si>
  <si>
    <t>C. S. WASHINGTON LUIZ</t>
  </si>
  <si>
    <t>MELHORIAS</t>
  </si>
  <si>
    <t>FEIRA RUA TADEU KOSCIUSCO + LJ DOCES</t>
  </si>
  <si>
    <t>PRAÇA TIRADENTES + INST. MTV +DEAM+REST. ITALIA</t>
  </si>
  <si>
    <t>PRAÇA JOÃO PESSOA (LAPA)+ B. CARIOQUINHA</t>
  </si>
  <si>
    <t>PRAÇA CRUZ VERMELHA+CVB DO RJ</t>
  </si>
  <si>
    <t>BAIRRO DE FÁTIMA+L. BIG BEE</t>
  </si>
  <si>
    <t>PÚBLICO ALVO - URNAS CONSOLIDADAS POR REGIÃO</t>
  </si>
  <si>
    <t>RANKING DOS PROBLEMAS</t>
  </si>
  <si>
    <t>SANTA TERESA</t>
  </si>
  <si>
    <t>RUA RIACHUELO (ACADEMIA BODY MOVIE)</t>
  </si>
  <si>
    <t>RUA DO RESENDE (PROJETO DANÇARTE)</t>
  </si>
  <si>
    <t>CASTELO (IBGE)</t>
  </si>
  <si>
    <t>RUA RIACHUELO (ACADEMIA BODY MOVIE )</t>
  </si>
  <si>
    <t>RUA DO RESENDE (PROJETO DANÇARTE 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</si>
</sst>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vertical="justify"/>
    </xf>
    <xf numFmtId="0" fontId="0" fillId="0" borderId="1" xfId="0" applyBorder="1" applyAlignment="1">
      <alignment vertical="justify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justify"/>
    </xf>
    <xf numFmtId="0" fontId="0" fillId="0" borderId="3" xfId="0" applyBorder="1" applyAlignment="1">
      <alignment horizontal="center" vertical="justify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justify"/>
    </xf>
    <xf numFmtId="0" fontId="0" fillId="0" borderId="7" xfId="0" applyBorder="1" applyAlignment="1">
      <alignment vertical="justify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Fill="1" applyBorder="1"/>
    <xf numFmtId="0" fontId="1" fillId="0" borderId="3" xfId="0" applyFont="1" applyBorder="1" applyAlignment="1">
      <alignment horizontal="center" vertical="top"/>
    </xf>
    <xf numFmtId="0" fontId="0" fillId="0" borderId="8" xfId="0" applyBorder="1" applyAlignment="1">
      <alignment horizontal="center" vertical="justify"/>
    </xf>
    <xf numFmtId="0" fontId="0" fillId="0" borderId="9" xfId="0" applyBorder="1" applyAlignment="1">
      <alignment horizontal="center" vertical="justify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 vertical="justify"/>
    </xf>
    <xf numFmtId="0" fontId="0" fillId="0" borderId="3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justify"/>
    </xf>
    <xf numFmtId="0" fontId="1" fillId="0" borderId="2" xfId="0" applyFont="1" applyBorder="1" applyAlignment="1">
      <alignment horizontal="center" vertical="top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3" borderId="8" xfId="0" applyFill="1" applyBorder="1" applyAlignment="1">
      <alignment horizontal="center" vertical="justify"/>
    </xf>
    <xf numFmtId="0" fontId="0" fillId="3" borderId="9" xfId="0" applyFill="1" applyBorder="1" applyAlignment="1">
      <alignment horizontal="center" vertical="justify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/>
    <xf numFmtId="0" fontId="0" fillId="3" borderId="1" xfId="0" applyFill="1" applyBorder="1" applyAlignment="1">
      <alignment horizontal="center"/>
    </xf>
    <xf numFmtId="0" fontId="0" fillId="0" borderId="10" xfId="0" applyBorder="1" applyAlignment="1"/>
    <xf numFmtId="0" fontId="0" fillId="3" borderId="0" xfId="0" applyFill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justify"/>
    </xf>
    <xf numFmtId="0" fontId="0" fillId="0" borderId="9" xfId="0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worksheet" Target="worksheets/sheet2.xml"/><Relationship Id="rId1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1.xml"/><Relationship Id="rId17" Type="http://schemas.openxmlformats.org/officeDocument/2006/relationships/theme" Target="theme/theme1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5.xml"/><Relationship Id="rId20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4.xml"/><Relationship Id="rId10" Type="http://schemas.openxmlformats.org/officeDocument/2006/relationships/chartsheet" Target="chartsheets/sheet10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view3D>
      <c:rotX val="75"/>
      <c:perspective val="30"/>
    </c:view3D>
    <c:plotArea>
      <c:layout/>
      <c:pie3DChart>
        <c:varyColors val="1"/>
        <c:ser>
          <c:idx val="0"/>
          <c:order val="0"/>
          <c:tx>
            <c:strRef>
              <c:f>'PUBLICO-ALVO_URNAS POR REGIÃO'!$A$5:$A$9</c:f>
              <c:strCache>
                <c:ptCount val="1"/>
                <c:pt idx="0">
                  <c:v>MORADORES VISITANTES TRABALHADORES EMPREENDEDORES NÃO INFORMADO</c:v>
                </c:pt>
              </c:strCache>
            </c:strRef>
          </c:tx>
          <c:spPr>
            <a:effectLst/>
          </c:spPr>
          <c:explosion val="1"/>
          <c:dLbls>
            <c:dLbl>
              <c:idx val="0"/>
              <c:layout>
                <c:manualLayout>
                  <c:x val="-0.12079027099104585"/>
                  <c:y val="-2.2210408412324287E-2"/>
                </c:manualLayout>
              </c:layout>
              <c:spPr>
                <a:effectLst/>
              </c:spPr>
              <c:txPr>
                <a:bodyPr/>
                <a:lstStyle/>
                <a:p>
                  <a:pPr>
                    <a:defRPr sz="1400" baseline="0"/>
                  </a:pPr>
                  <a:endParaRPr lang="pt-BR"/>
                </a:p>
              </c:txPr>
              <c:dLblPos val="bestFit"/>
              <c:showVal val="1"/>
              <c:showPercent val="1"/>
              <c:separator>
</c:separator>
            </c:dLbl>
            <c:dLbl>
              <c:idx val="1"/>
              <c:layout>
                <c:manualLayout>
                  <c:x val="5.3869660986910435E-2"/>
                  <c:y val="-0.17619272113278833"/>
                </c:manualLayout>
              </c:layout>
              <c:spPr>
                <a:effectLst/>
              </c:spPr>
              <c:txPr>
                <a:bodyPr/>
                <a:lstStyle/>
                <a:p>
                  <a:pPr>
                    <a:defRPr sz="1400" baseline="0"/>
                  </a:pPr>
                  <a:endParaRPr lang="pt-BR"/>
                </a:p>
              </c:txPr>
              <c:dLblPos val="bestFit"/>
              <c:showVal val="1"/>
              <c:showPercent val="1"/>
              <c:separator>
</c:separator>
            </c:dLbl>
            <c:dLbl>
              <c:idx val="2"/>
              <c:layout>
                <c:manualLayout>
                  <c:x val="8.3900127435839064E-2"/>
                  <c:y val="-2.9498303157965155E-2"/>
                </c:manualLayout>
              </c:layout>
              <c:spPr>
                <a:effectLst/>
              </c:spPr>
              <c:txPr>
                <a:bodyPr/>
                <a:lstStyle/>
                <a:p>
                  <a:pPr>
                    <a:defRPr sz="1400" baseline="0"/>
                  </a:pPr>
                  <a:endParaRPr lang="pt-BR"/>
                </a:p>
              </c:txPr>
              <c:dLblPos val="bestFit"/>
              <c:showVal val="1"/>
              <c:showPercent val="1"/>
              <c:separator>
</c:separator>
            </c:dLbl>
            <c:dLbl>
              <c:idx val="3"/>
              <c:layout>
                <c:manualLayout>
                  <c:x val="5.2588466634596757E-2"/>
                  <c:y val="9.0037280371800726E-2"/>
                </c:manualLayout>
              </c:layout>
              <c:spPr>
                <a:effectLst/>
              </c:spPr>
              <c:txPr>
                <a:bodyPr/>
                <a:lstStyle/>
                <a:p>
                  <a:pPr>
                    <a:defRPr sz="1400" baseline="0"/>
                  </a:pPr>
                  <a:endParaRPr lang="pt-BR"/>
                </a:p>
              </c:txPr>
              <c:dLblPos val="bestFit"/>
              <c:showVal val="1"/>
              <c:showPercent val="1"/>
              <c:separator>
</c:separator>
            </c:dLbl>
            <c:dLbl>
              <c:idx val="4"/>
              <c:layout>
                <c:manualLayout>
                  <c:x val="4.5749972571756475E-2"/>
                  <c:y val="0.1247782402995805"/>
                </c:manualLayout>
              </c:layout>
              <c:spPr>
                <a:effectLst/>
              </c:spPr>
              <c:txPr>
                <a:bodyPr/>
                <a:lstStyle/>
                <a:p>
                  <a:pPr>
                    <a:defRPr sz="1400" baseline="0"/>
                  </a:pPr>
                  <a:endParaRPr lang="pt-BR"/>
                </a:p>
              </c:txPr>
              <c:dLblPos val="bestFit"/>
              <c:showVal val="1"/>
              <c:showPercent val="1"/>
              <c:separator>
</c:separator>
            </c:dLbl>
            <c:spPr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pt-BR"/>
              </a:p>
            </c:txPr>
            <c:showVal val="1"/>
            <c:showPercent val="1"/>
            <c:separator>
</c:separator>
            <c:showLeaderLines val="1"/>
          </c:dLbls>
          <c:cat>
            <c:strRef>
              <c:f>'PUBLICO-ALVO_URNAS POR REGIÃO'!$A$5:$A$9</c:f>
              <c:strCache>
                <c:ptCount val="5"/>
                <c:pt idx="0">
                  <c:v>MORADORES</c:v>
                </c:pt>
                <c:pt idx="1">
                  <c:v>VISITANTES</c:v>
                </c:pt>
                <c:pt idx="2">
                  <c:v>TRABALHADORES</c:v>
                </c:pt>
                <c:pt idx="3">
                  <c:v>EMPREENDEDORES</c:v>
                </c:pt>
                <c:pt idx="4">
                  <c:v>NÃO INFORMADO</c:v>
                </c:pt>
              </c:strCache>
            </c:strRef>
          </c:cat>
          <c:val>
            <c:numRef>
              <c:f>'PUBLICO-ALVO_URNAS POR REGIÃO'!$V$5:$V$9</c:f>
              <c:numCache>
                <c:formatCode>General</c:formatCode>
                <c:ptCount val="5"/>
                <c:pt idx="0">
                  <c:v>1246</c:v>
                </c:pt>
                <c:pt idx="1">
                  <c:v>282</c:v>
                </c:pt>
                <c:pt idx="2">
                  <c:v>582</c:v>
                </c:pt>
                <c:pt idx="3">
                  <c:v>87</c:v>
                </c:pt>
                <c:pt idx="4">
                  <c:v>251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24575272118656"/>
          <c:y val="0.39168756837249563"/>
          <c:w val="0.14983223345847821"/>
          <c:h val="0.21662486325500913"/>
        </c:manualLayout>
      </c:layout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zero"/>
  </c:chart>
  <c:spPr>
    <a:ln>
      <a:solidFill>
        <a:schemeClr val="accent1"/>
      </a:solidFill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3.7099789435467351E-2"/>
          <c:y val="1.753096054985431E-2"/>
          <c:w val="0.72966216331205658"/>
          <c:h val="0.77352047827061032"/>
        </c:manualLayout>
      </c:layout>
      <c:barChart>
        <c:barDir val="col"/>
        <c:grouping val="clustered"/>
        <c:ser>
          <c:idx val="0"/>
          <c:order val="0"/>
          <c:tx>
            <c:strRef>
              <c:f>'melhorias_URNAS POR REGIÃO'!$A$3</c:f>
              <c:strCache>
                <c:ptCount val="1"/>
                <c:pt idx="0">
                  <c:v>ACOLHIMENTO DE POPULAÇÃO DE RUA</c:v>
                </c:pt>
              </c:strCache>
            </c:strRef>
          </c:tx>
          <c:dLbls>
            <c:showVal val="1"/>
          </c:dLbls>
          <c:cat>
            <c:strRef>
              <c:f>'melhorias_URNAS POR REGIÃO'!$Q$1:$U$1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'melhorias_URNAS POR REGIÃO'!$Q$2:$U$2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'melhorias_URNAS POR REGIÃO'!$A$4</c:f>
              <c:strCache>
                <c:ptCount val="1"/>
                <c:pt idx="0">
                  <c:v>COLETA DE LIXO</c:v>
                </c:pt>
              </c:strCache>
            </c:strRef>
          </c:tx>
          <c:dLbls>
            <c:dLblPos val="outEnd"/>
            <c:showVal val="1"/>
          </c:dLbls>
          <c:cat>
            <c:strRef>
              <c:f>'melhorias_URNAS POR REGIÃO'!$Q$1:$U$1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'melhorias_URNAS POR REGIÃO'!$Q$3:$U$3</c:f>
              <c:numCache>
                <c:formatCode>General</c:formatCode>
                <c:ptCount val="5"/>
                <c:pt idx="0">
                  <c:v>70</c:v>
                </c:pt>
                <c:pt idx="1">
                  <c:v>20</c:v>
                </c:pt>
                <c:pt idx="2">
                  <c:v>74</c:v>
                </c:pt>
                <c:pt idx="3">
                  <c:v>16</c:v>
                </c:pt>
                <c:pt idx="4">
                  <c:v>46</c:v>
                </c:pt>
              </c:numCache>
            </c:numRef>
          </c:val>
        </c:ser>
        <c:ser>
          <c:idx val="2"/>
          <c:order val="2"/>
          <c:tx>
            <c:strRef>
              <c:f>'melhorias_URNAS POR REGIÃO'!$A$5</c:f>
              <c:strCache>
                <c:ptCount val="1"/>
                <c:pt idx="0">
                  <c:v>DRENAGEM/ESCOAMENTO/ESGOTO</c:v>
                </c:pt>
              </c:strCache>
            </c:strRef>
          </c:tx>
          <c:dLbls>
            <c:showVal val="1"/>
          </c:dLbls>
          <c:cat>
            <c:strRef>
              <c:f>'melhorias_URNAS POR REGIÃO'!$Q$1:$U$1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'melhorias_URNAS POR REGIÃO'!$Q$4:$U$4</c:f>
              <c:numCache>
                <c:formatCode>General</c:formatCode>
                <c:ptCount val="5"/>
                <c:pt idx="0">
                  <c:v>41</c:v>
                </c:pt>
                <c:pt idx="1">
                  <c:v>14</c:v>
                </c:pt>
                <c:pt idx="2">
                  <c:v>61</c:v>
                </c:pt>
                <c:pt idx="3">
                  <c:v>8</c:v>
                </c:pt>
                <c:pt idx="4">
                  <c:v>76</c:v>
                </c:pt>
              </c:numCache>
            </c:numRef>
          </c:val>
        </c:ser>
        <c:ser>
          <c:idx val="3"/>
          <c:order val="3"/>
          <c:tx>
            <c:strRef>
              <c:f>'melhorias_URNAS POR REGIÃO'!$A$6</c:f>
              <c:strCache>
                <c:ptCount val="1"/>
                <c:pt idx="0">
                  <c:v>ACOLHIMENTO DE MENORES EM SITUAÇÃO DE RISCO</c:v>
                </c:pt>
              </c:strCache>
            </c:strRef>
          </c:tx>
          <c:dLbls>
            <c:dLblPos val="outEnd"/>
            <c:showVal val="1"/>
          </c:dLbls>
          <c:cat>
            <c:strRef>
              <c:f>'melhorias_URNAS POR REGIÃO'!$Q$1:$U$1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'melhorias_URNAS POR REGIÃO'!$Q$5:$U$5</c:f>
              <c:numCache>
                <c:formatCode>General</c:formatCode>
                <c:ptCount val="5"/>
                <c:pt idx="0">
                  <c:v>35</c:v>
                </c:pt>
                <c:pt idx="1">
                  <c:v>18</c:v>
                </c:pt>
                <c:pt idx="2">
                  <c:v>76</c:v>
                </c:pt>
                <c:pt idx="3">
                  <c:v>14</c:v>
                </c:pt>
                <c:pt idx="4">
                  <c:v>81</c:v>
                </c:pt>
              </c:numCache>
            </c:numRef>
          </c:val>
        </c:ser>
        <c:ser>
          <c:idx val="4"/>
          <c:order val="4"/>
          <c:tx>
            <c:strRef>
              <c:f>'melhorias_URNAS POR REGIÃO'!$A$7</c:f>
              <c:strCache>
                <c:ptCount val="1"/>
                <c:pt idx="0">
                  <c:v>POLICIAMENTO PREVENTIVO</c:v>
                </c:pt>
              </c:strCache>
            </c:strRef>
          </c:tx>
          <c:dLbls>
            <c:showVal val="1"/>
          </c:dLbls>
          <c:cat>
            <c:strRef>
              <c:f>'melhorias_URNAS POR REGIÃO'!$Q$1:$U$1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'melhorias_URNAS POR REGIÃO'!$Q$6:$U$6</c:f>
              <c:numCache>
                <c:formatCode>General</c:formatCode>
                <c:ptCount val="5"/>
                <c:pt idx="0">
                  <c:v>44</c:v>
                </c:pt>
                <c:pt idx="1">
                  <c:v>10</c:v>
                </c:pt>
                <c:pt idx="2">
                  <c:v>43</c:v>
                </c:pt>
                <c:pt idx="3">
                  <c:v>7</c:v>
                </c:pt>
                <c:pt idx="4">
                  <c:v>66</c:v>
                </c:pt>
              </c:numCache>
            </c:numRef>
          </c:val>
        </c:ser>
        <c:ser>
          <c:idx val="5"/>
          <c:order val="5"/>
          <c:dLbls>
            <c:showVal val="1"/>
          </c:dLbls>
          <c:cat>
            <c:strRef>
              <c:f>'melhorias_URNAS POR REGIÃO'!$Q$1:$U$1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'melhorias_URNAS POR REGIÃO'!$Q$7:$U$7</c:f>
              <c:numCache>
                <c:formatCode>General</c:formatCode>
                <c:ptCount val="5"/>
                <c:pt idx="0">
                  <c:v>42</c:v>
                </c:pt>
                <c:pt idx="1">
                  <c:v>17</c:v>
                </c:pt>
                <c:pt idx="2">
                  <c:v>42</c:v>
                </c:pt>
                <c:pt idx="3">
                  <c:v>10</c:v>
                </c:pt>
                <c:pt idx="4">
                  <c:v>61</c:v>
                </c:pt>
              </c:numCache>
            </c:numRef>
          </c:val>
        </c:ser>
        <c:axId val="82739200"/>
        <c:axId val="82740736"/>
      </c:barChart>
      <c:catAx>
        <c:axId val="82739200"/>
        <c:scaling>
          <c:orientation val="minMax"/>
        </c:scaling>
        <c:axPos val="b"/>
        <c:majorTickMark val="none"/>
        <c:tickLblPos val="low"/>
        <c:txPr>
          <a:bodyPr rot="2700000" vert="horz"/>
          <a:lstStyle/>
          <a:p>
            <a:pPr>
              <a:defRPr/>
            </a:pPr>
            <a:endParaRPr lang="pt-BR"/>
          </a:p>
        </c:txPr>
        <c:crossAx val="82740736"/>
        <c:crosses val="autoZero"/>
        <c:auto val="1"/>
        <c:lblAlgn val="ctr"/>
        <c:lblOffset val="1"/>
        <c:tickMarkSkip val="1"/>
      </c:catAx>
      <c:valAx>
        <c:axId val="82740736"/>
        <c:scaling>
          <c:orientation val="minMax"/>
        </c:scaling>
        <c:axPos val="l"/>
        <c:majorGridlines/>
        <c:numFmt formatCode="General" sourceLinked="1"/>
        <c:tickLblPos val="nextTo"/>
        <c:crossAx val="82739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83945885482395"/>
          <c:y val="0.23006635187033045"/>
          <c:w val="0.22967593277818835"/>
          <c:h val="0.55282455810292552"/>
        </c:manualLayout>
      </c:layout>
      <c:txPr>
        <a:bodyPr/>
        <a:lstStyle/>
        <a:p>
          <a:pPr>
            <a:defRPr sz="1400" baseline="0"/>
          </a:pPr>
          <a:endParaRPr lang="pt-BR"/>
        </a:p>
      </c:txPr>
    </c:legend>
    <c:plotVisOnly val="1"/>
  </c:chart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pieChart>
        <c:varyColors val="1"/>
        <c:ser>
          <c:idx val="0"/>
          <c:order val="0"/>
          <c:explosion val="1"/>
          <c:dLbls>
            <c:dLbl>
              <c:idx val="0"/>
              <c:layout>
                <c:manualLayout>
                  <c:x val="-0.19573996916304745"/>
                  <c:y val="-1.7309739267666185E-2"/>
                </c:manualLayout>
              </c:layout>
              <c:spPr/>
              <c:txPr>
                <a:bodyPr/>
                <a:lstStyle/>
                <a:p>
                  <a:pPr>
                    <a:defRPr sz="14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1"/>
              <c:layout>
                <c:manualLayout>
                  <c:x val="0.16749114320351211"/>
                  <c:y val="-9.0480331749576093E-2"/>
                </c:manualLayout>
              </c:layout>
              <c:spPr/>
              <c:txPr>
                <a:bodyPr/>
                <a:lstStyle/>
                <a:p>
                  <a:pPr>
                    <a:defRPr sz="14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2"/>
              <c:layout>
                <c:manualLayout>
                  <c:x val="6.1374480656285708E-2"/>
                  <c:y val="0.19722629820526175"/>
                </c:manualLayout>
              </c:layout>
              <c:spPr/>
              <c:txPr>
                <a:bodyPr/>
                <a:lstStyle/>
                <a:p>
                  <a:pPr>
                    <a:defRPr sz="14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showVal val="1"/>
            <c:showPercent val="1"/>
            <c:separator>
</c:separator>
            <c:showLeaderLines val="1"/>
          </c:dLbls>
          <c:cat>
            <c:strRef>
              <c:f>'transito Lapa_URNAS POR REGIÃO'!$A$3:$A$5</c:f>
              <c:strCache>
                <c:ptCount val="3"/>
                <c:pt idx="0">
                  <c:v>A FAVOR DA REABERTURA</c:v>
                </c:pt>
                <c:pt idx="1">
                  <c:v>PELA MANUTENÇÃO DO FECHAMENTO</c:v>
                </c:pt>
                <c:pt idx="2">
                  <c:v>ABSTENÇÕES</c:v>
                </c:pt>
              </c:strCache>
            </c:strRef>
          </c:cat>
          <c:val>
            <c:numRef>
              <c:f>'transito Lapa_URNAS POR REGIÃO'!$V$3:$V$5</c:f>
              <c:numCache>
                <c:formatCode>General</c:formatCode>
                <c:ptCount val="3"/>
                <c:pt idx="0">
                  <c:v>1069</c:v>
                </c:pt>
                <c:pt idx="1">
                  <c:v>902</c:v>
                </c:pt>
                <c:pt idx="2">
                  <c:v>257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 sz="1400" baseline="0"/>
          </a:pPr>
          <a:endParaRPr lang="pt-BR"/>
        </a:p>
      </c:txPr>
    </c:legend>
    <c:plotVisOnly val="1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stacked"/>
        <c:ser>
          <c:idx val="0"/>
          <c:order val="0"/>
          <c:tx>
            <c:strRef>
              <c:f>'PUBLICO-ALVO_URNAS POR REGIÃO'!$A$5</c:f>
              <c:strCache>
                <c:ptCount val="1"/>
                <c:pt idx="0">
                  <c:v>MORADORES</c:v>
                </c:pt>
              </c:strCache>
            </c:strRef>
          </c:tx>
          <c:cat>
            <c:strRef>
              <c:f>'PUBLICO-ALVO_URNAS POR REGIÃO'!$B$3:$U$4</c:f>
              <c:strCache>
                <c:ptCount val="20"/>
                <c:pt idx="0">
                  <c:v>FEIRA DO LAVRADIO</c:v>
                </c:pt>
                <c:pt idx="1">
                  <c:v>FEIRA RUA TADEU KOSCIUSCO + LJ DOCES</c:v>
                </c:pt>
                <c:pt idx="2">
                  <c:v>RUA ANDRÉ CAVALCANTE</c:v>
                </c:pt>
                <c:pt idx="3">
                  <c:v>PRAÇA TIRADENTES + INST. MTV +DEAM+REST. ITALIA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FÁTIMA+L. BIG BEE</c:v>
                </c:pt>
                <c:pt idx="7">
                  <c:v>PRAÇA JOÃO PESSOA (LAPA)+ B. CARIOQUINHA</c:v>
                </c:pt>
                <c:pt idx="8">
                  <c:v>RUA DA LAPA 200</c:v>
                </c:pt>
                <c:pt idx="9">
                  <c:v>PRAÇA CRUZ VERMELHA+CVB DO RJ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  <c:pt idx="15">
                  <c:v>CORDÃO DO BOLA PRETA</c:v>
                </c:pt>
                <c:pt idx="16">
                  <c:v>REUNIÃO DA 5ª AISP</c:v>
                </c:pt>
                <c:pt idx="17">
                  <c:v>CARAVANA DOS SÍNDICOS</c:v>
                </c:pt>
                <c:pt idx="18">
                  <c:v>SINDILOJAS</c:v>
                </c:pt>
                <c:pt idx="19">
                  <c:v>INTERNET</c:v>
                </c:pt>
              </c:strCache>
            </c:strRef>
          </c:cat>
          <c:val>
            <c:numRef>
              <c:f>'PUBLICO-ALVO_URNAS POR REGIÃO'!$B$5:$O$5</c:f>
              <c:numCache>
                <c:formatCode>General</c:formatCode>
                <c:ptCount val="14"/>
                <c:pt idx="0">
                  <c:v>111</c:v>
                </c:pt>
                <c:pt idx="1">
                  <c:v>73</c:v>
                </c:pt>
                <c:pt idx="2">
                  <c:v>71</c:v>
                </c:pt>
                <c:pt idx="3">
                  <c:v>40</c:v>
                </c:pt>
                <c:pt idx="4">
                  <c:v>55</c:v>
                </c:pt>
                <c:pt idx="5">
                  <c:v>42</c:v>
                </c:pt>
                <c:pt idx="6">
                  <c:v>230</c:v>
                </c:pt>
                <c:pt idx="7">
                  <c:v>53</c:v>
                </c:pt>
                <c:pt idx="8">
                  <c:v>64</c:v>
                </c:pt>
                <c:pt idx="9">
                  <c:v>169</c:v>
                </c:pt>
                <c:pt idx="10">
                  <c:v>38</c:v>
                </c:pt>
                <c:pt idx="11">
                  <c:v>29</c:v>
                </c:pt>
                <c:pt idx="12">
                  <c:v>30</c:v>
                </c:pt>
                <c:pt idx="13">
                  <c:v>4</c:v>
                </c:pt>
              </c:numCache>
            </c:numRef>
          </c:val>
        </c:ser>
        <c:ser>
          <c:idx val="1"/>
          <c:order val="1"/>
          <c:tx>
            <c:strRef>
              <c:f>'PUBLICO-ALVO_URNAS POR REGIÃO'!$A$6</c:f>
              <c:strCache>
                <c:ptCount val="1"/>
                <c:pt idx="0">
                  <c:v>VISITANTES</c:v>
                </c:pt>
              </c:strCache>
            </c:strRef>
          </c:tx>
          <c:cat>
            <c:strRef>
              <c:f>'PUBLICO-ALVO_URNAS POR REGIÃO'!$B$3:$U$4</c:f>
              <c:strCache>
                <c:ptCount val="20"/>
                <c:pt idx="0">
                  <c:v>FEIRA DO LAVRADIO</c:v>
                </c:pt>
                <c:pt idx="1">
                  <c:v>FEIRA RUA TADEU KOSCIUSCO + LJ DOCES</c:v>
                </c:pt>
                <c:pt idx="2">
                  <c:v>RUA ANDRÉ CAVALCANTE</c:v>
                </c:pt>
                <c:pt idx="3">
                  <c:v>PRAÇA TIRADENTES + INST. MTV +DEAM+REST. ITALIA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FÁTIMA+L. BIG BEE</c:v>
                </c:pt>
                <c:pt idx="7">
                  <c:v>PRAÇA JOÃO PESSOA (LAPA)+ B. CARIOQUINHA</c:v>
                </c:pt>
                <c:pt idx="8">
                  <c:v>RUA DA LAPA 200</c:v>
                </c:pt>
                <c:pt idx="9">
                  <c:v>PRAÇA CRUZ VERMELHA+CVB DO RJ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  <c:pt idx="15">
                  <c:v>CORDÃO DO BOLA PRETA</c:v>
                </c:pt>
                <c:pt idx="16">
                  <c:v>REUNIÃO DA 5ª AISP</c:v>
                </c:pt>
                <c:pt idx="17">
                  <c:v>CARAVANA DOS SÍNDICOS</c:v>
                </c:pt>
                <c:pt idx="18">
                  <c:v>SINDILOJAS</c:v>
                </c:pt>
                <c:pt idx="19">
                  <c:v>INTERNET</c:v>
                </c:pt>
              </c:strCache>
            </c:strRef>
          </c:cat>
          <c:val>
            <c:numRef>
              <c:f>'PUBLICO-ALVO_URNAS POR REGIÃO'!$B$6:$O$6</c:f>
              <c:numCache>
                <c:formatCode>General</c:formatCode>
                <c:ptCount val="14"/>
                <c:pt idx="0">
                  <c:v>18</c:v>
                </c:pt>
                <c:pt idx="1">
                  <c:v>7</c:v>
                </c:pt>
                <c:pt idx="2">
                  <c:v>4</c:v>
                </c:pt>
                <c:pt idx="3">
                  <c:v>33</c:v>
                </c:pt>
                <c:pt idx="4">
                  <c:v>3</c:v>
                </c:pt>
                <c:pt idx="5">
                  <c:v>40</c:v>
                </c:pt>
                <c:pt idx="6">
                  <c:v>81</c:v>
                </c:pt>
                <c:pt idx="7">
                  <c:v>15</c:v>
                </c:pt>
                <c:pt idx="8">
                  <c:v>11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'PUBLICO-ALVO_URNAS POR REGIÃO'!$A$7</c:f>
              <c:strCache>
                <c:ptCount val="1"/>
                <c:pt idx="0">
                  <c:v>TRABALHADORES</c:v>
                </c:pt>
              </c:strCache>
            </c:strRef>
          </c:tx>
          <c:cat>
            <c:strRef>
              <c:f>'PUBLICO-ALVO_URNAS POR REGIÃO'!$B$3:$U$4</c:f>
              <c:strCache>
                <c:ptCount val="20"/>
                <c:pt idx="0">
                  <c:v>FEIRA DO LAVRADIO</c:v>
                </c:pt>
                <c:pt idx="1">
                  <c:v>FEIRA RUA TADEU KOSCIUSCO + LJ DOCES</c:v>
                </c:pt>
                <c:pt idx="2">
                  <c:v>RUA ANDRÉ CAVALCANTE</c:v>
                </c:pt>
                <c:pt idx="3">
                  <c:v>PRAÇA TIRADENTES + INST. MTV +DEAM+REST. ITALIA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FÁTIMA+L. BIG BEE</c:v>
                </c:pt>
                <c:pt idx="7">
                  <c:v>PRAÇA JOÃO PESSOA (LAPA)+ B. CARIOQUINHA</c:v>
                </c:pt>
                <c:pt idx="8">
                  <c:v>RUA DA LAPA 200</c:v>
                </c:pt>
                <c:pt idx="9">
                  <c:v>PRAÇA CRUZ VERMELHA+CVB DO RJ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  <c:pt idx="15">
                  <c:v>CORDÃO DO BOLA PRETA</c:v>
                </c:pt>
                <c:pt idx="16">
                  <c:v>REUNIÃO DA 5ª AISP</c:v>
                </c:pt>
                <c:pt idx="17">
                  <c:v>CARAVANA DOS SÍNDICOS</c:v>
                </c:pt>
                <c:pt idx="18">
                  <c:v>SINDILOJAS</c:v>
                </c:pt>
                <c:pt idx="19">
                  <c:v>INTERNET</c:v>
                </c:pt>
              </c:strCache>
            </c:strRef>
          </c:cat>
          <c:val>
            <c:numRef>
              <c:f>'PUBLICO-ALVO_URNAS POR REGIÃO'!$B$7:$O$7</c:f>
              <c:numCache>
                <c:formatCode>General</c:formatCode>
                <c:ptCount val="14"/>
                <c:pt idx="0">
                  <c:v>9</c:v>
                </c:pt>
                <c:pt idx="1">
                  <c:v>7</c:v>
                </c:pt>
                <c:pt idx="2">
                  <c:v>2</c:v>
                </c:pt>
                <c:pt idx="3">
                  <c:v>79</c:v>
                </c:pt>
                <c:pt idx="4">
                  <c:v>26</c:v>
                </c:pt>
                <c:pt idx="5">
                  <c:v>107</c:v>
                </c:pt>
                <c:pt idx="6">
                  <c:v>107</c:v>
                </c:pt>
                <c:pt idx="7">
                  <c:v>19</c:v>
                </c:pt>
                <c:pt idx="8">
                  <c:v>39</c:v>
                </c:pt>
                <c:pt idx="9">
                  <c:v>7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66</c:v>
                </c:pt>
              </c:numCache>
            </c:numRef>
          </c:val>
        </c:ser>
        <c:ser>
          <c:idx val="4"/>
          <c:order val="3"/>
          <c:tx>
            <c:strRef>
              <c:f>'PUBLICO-ALVO_URNAS POR REGIÃO'!$A$9</c:f>
              <c:strCache>
                <c:ptCount val="1"/>
                <c:pt idx="0">
                  <c:v>NÃO INFORMADO</c:v>
                </c:pt>
              </c:strCache>
            </c:strRef>
          </c:tx>
          <c:cat>
            <c:strRef>
              <c:f>'PUBLICO-ALVO_URNAS POR REGIÃO'!$B$3:$U$4</c:f>
              <c:strCache>
                <c:ptCount val="20"/>
                <c:pt idx="0">
                  <c:v>FEIRA DO LAVRADIO</c:v>
                </c:pt>
                <c:pt idx="1">
                  <c:v>FEIRA RUA TADEU KOSCIUSCO + LJ DOCES</c:v>
                </c:pt>
                <c:pt idx="2">
                  <c:v>RUA ANDRÉ CAVALCANTE</c:v>
                </c:pt>
                <c:pt idx="3">
                  <c:v>PRAÇA TIRADENTES + INST. MTV +DEAM+REST. ITALIA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FÁTIMA+L. BIG BEE</c:v>
                </c:pt>
                <c:pt idx="7">
                  <c:v>PRAÇA JOÃO PESSOA (LAPA)+ B. CARIOQUINHA</c:v>
                </c:pt>
                <c:pt idx="8">
                  <c:v>RUA DA LAPA 200</c:v>
                </c:pt>
                <c:pt idx="9">
                  <c:v>PRAÇA CRUZ VERMELHA+CVB DO RJ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  <c:pt idx="15">
                  <c:v>CORDÃO DO BOLA PRETA</c:v>
                </c:pt>
                <c:pt idx="16">
                  <c:v>REUNIÃO DA 5ª AISP</c:v>
                </c:pt>
                <c:pt idx="17">
                  <c:v>CARAVANA DOS SÍNDICOS</c:v>
                </c:pt>
                <c:pt idx="18">
                  <c:v>SINDILOJAS</c:v>
                </c:pt>
                <c:pt idx="19">
                  <c:v>INTERNET</c:v>
                </c:pt>
              </c:strCache>
            </c:strRef>
          </c:cat>
          <c:val>
            <c:numRef>
              <c:f>'PUBLICO-ALVO_URNAS POR REGIÃO'!$B$9:$O$9</c:f>
              <c:numCache>
                <c:formatCode>General</c:formatCode>
                <c:ptCount val="14"/>
                <c:pt idx="0">
                  <c:v>13</c:v>
                </c:pt>
                <c:pt idx="1">
                  <c:v>17</c:v>
                </c:pt>
                <c:pt idx="2">
                  <c:v>7</c:v>
                </c:pt>
                <c:pt idx="3">
                  <c:v>26</c:v>
                </c:pt>
                <c:pt idx="4">
                  <c:v>7</c:v>
                </c:pt>
                <c:pt idx="5">
                  <c:v>32</c:v>
                </c:pt>
                <c:pt idx="6">
                  <c:v>39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0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</c:numCache>
            </c:numRef>
          </c:val>
        </c:ser>
        <c:ser>
          <c:idx val="3"/>
          <c:order val="4"/>
          <c:tx>
            <c:strRef>
              <c:f>'PUBLICO-ALVO_URNAS POR REGIÃO'!$A$8</c:f>
              <c:strCache>
                <c:ptCount val="1"/>
                <c:pt idx="0">
                  <c:v>EMPREENDEDORES</c:v>
                </c:pt>
              </c:strCache>
            </c:strRef>
          </c:tx>
          <c:cat>
            <c:strRef>
              <c:f>'PUBLICO-ALVO_URNAS POR REGIÃO'!$B$3:$U$4</c:f>
              <c:strCache>
                <c:ptCount val="20"/>
                <c:pt idx="0">
                  <c:v>FEIRA DO LAVRADIO</c:v>
                </c:pt>
                <c:pt idx="1">
                  <c:v>FEIRA RUA TADEU KOSCIUSCO + LJ DOCES</c:v>
                </c:pt>
                <c:pt idx="2">
                  <c:v>RUA ANDRÉ CAVALCANTE</c:v>
                </c:pt>
                <c:pt idx="3">
                  <c:v>PRAÇA TIRADENTES + INST. MTV +DEAM+REST. ITALIA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FÁTIMA+L. BIG BEE</c:v>
                </c:pt>
                <c:pt idx="7">
                  <c:v>PRAÇA JOÃO PESSOA (LAPA)+ B. CARIOQUINHA</c:v>
                </c:pt>
                <c:pt idx="8">
                  <c:v>RUA DA LAPA 200</c:v>
                </c:pt>
                <c:pt idx="9">
                  <c:v>PRAÇA CRUZ VERMELHA+CVB DO RJ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  <c:pt idx="15">
                  <c:v>CORDÃO DO BOLA PRETA</c:v>
                </c:pt>
                <c:pt idx="16">
                  <c:v>REUNIÃO DA 5ª AISP</c:v>
                </c:pt>
                <c:pt idx="17">
                  <c:v>CARAVANA DOS SÍNDICOS</c:v>
                </c:pt>
                <c:pt idx="18">
                  <c:v>SINDILOJAS</c:v>
                </c:pt>
                <c:pt idx="19">
                  <c:v>INTERNET</c:v>
                </c:pt>
              </c:strCache>
            </c:strRef>
          </c:cat>
          <c:val>
            <c:numRef>
              <c:f>'PUBLICO-ALVO_URNAS POR REGIÃO'!$B$8:$O$8</c:f>
              <c:numCache>
                <c:formatCode>General</c:formatCode>
                <c:ptCount val="1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14</c:v>
                </c:pt>
                <c:pt idx="4">
                  <c:v>1</c:v>
                </c:pt>
                <c:pt idx="5">
                  <c:v>12</c:v>
                </c:pt>
                <c:pt idx="6">
                  <c:v>10</c:v>
                </c:pt>
                <c:pt idx="7">
                  <c:v>15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</c:ser>
        <c:overlap val="100"/>
        <c:axId val="81630336"/>
        <c:axId val="81631872"/>
      </c:barChart>
      <c:dateAx>
        <c:axId val="81630336"/>
        <c:scaling>
          <c:orientation val="minMax"/>
        </c:scaling>
        <c:axPos val="b"/>
        <c:numFmt formatCode="General" sourceLinked="0"/>
        <c:tickLblPos val="low"/>
        <c:txPr>
          <a:bodyPr rot="2700000" vert="horz"/>
          <a:lstStyle/>
          <a:p>
            <a:pPr>
              <a:defRPr/>
            </a:pPr>
            <a:endParaRPr lang="pt-BR"/>
          </a:p>
        </c:txPr>
        <c:crossAx val="81631872"/>
        <c:crosses val="autoZero"/>
        <c:lblOffset val="100"/>
        <c:baseTimeUnit val="days"/>
      </c:dateAx>
      <c:valAx>
        <c:axId val="81631872"/>
        <c:scaling>
          <c:orientation val="minMax"/>
        </c:scaling>
        <c:axPos val="l"/>
        <c:majorGridlines/>
        <c:numFmt formatCode="General" sourceLinked="1"/>
        <c:tickLblPos val="nextTo"/>
        <c:crossAx val="81630336"/>
        <c:crosses val="autoZero"/>
        <c:crossBetween val="between"/>
      </c:valAx>
    </c:plotArea>
    <c:legend>
      <c:legendPos val="r"/>
      <c:layout/>
    </c:legend>
    <c:plotVisOnly val="1"/>
    <c:dispBlanksAs val="gap"/>
  </c:chart>
  <c:txPr>
    <a:bodyPr/>
    <a:lstStyle/>
    <a:p>
      <a:pPr>
        <a:defRPr b="0" i="0" baseline="0">
          <a:latin typeface="+mn-lt"/>
        </a:defRPr>
      </a:pPr>
      <a:endParaRPr lang="pt-B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stacked"/>
        <c:ser>
          <c:idx val="0"/>
          <c:order val="0"/>
          <c:tx>
            <c:strRef>
              <c:f>'PUBLICO-ALVO_URNAS POR REGIÃO'!$A$5</c:f>
              <c:strCache>
                <c:ptCount val="1"/>
                <c:pt idx="0">
                  <c:v>MORADORES</c:v>
                </c:pt>
              </c:strCache>
            </c:strRef>
          </c:tx>
          <c:cat>
            <c:strRef>
              <c:f>'PUBLICO-ALVO_URNAS POR REGIÃO'!$Q$3:$U$4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'PUBLICO-ALVO_URNAS POR REGIÃO'!$Q$5:$U$5</c:f>
              <c:numCache>
                <c:formatCode>General</c:formatCode>
                <c:ptCount val="5"/>
                <c:pt idx="0">
                  <c:v>54</c:v>
                </c:pt>
                <c:pt idx="1">
                  <c:v>16</c:v>
                </c:pt>
                <c:pt idx="2">
                  <c:v>87</c:v>
                </c:pt>
                <c:pt idx="3">
                  <c:v>2</c:v>
                </c:pt>
                <c:pt idx="4">
                  <c:v>78</c:v>
                </c:pt>
              </c:numCache>
            </c:numRef>
          </c:val>
        </c:ser>
        <c:ser>
          <c:idx val="1"/>
          <c:order val="1"/>
          <c:tx>
            <c:strRef>
              <c:f>'PUBLICO-ALVO_URNAS POR REGIÃO'!$A$6</c:f>
              <c:strCache>
                <c:ptCount val="1"/>
                <c:pt idx="0">
                  <c:v>VISITANTES</c:v>
                </c:pt>
              </c:strCache>
            </c:strRef>
          </c:tx>
          <c:cat>
            <c:strRef>
              <c:f>'PUBLICO-ALVO_URNAS POR REGIÃO'!$Q$3:$U$4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'PUBLICO-ALVO_URNAS POR REGIÃO'!$Q$6:$U$6</c:f>
              <c:numCache>
                <c:formatCode>General</c:formatCode>
                <c:ptCount val="5"/>
                <c:pt idx="0">
                  <c:v>33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20</c:v>
                </c:pt>
              </c:numCache>
            </c:numRef>
          </c:val>
        </c:ser>
        <c:ser>
          <c:idx val="2"/>
          <c:order val="2"/>
          <c:tx>
            <c:strRef>
              <c:f>'PUBLICO-ALVO_URNAS POR REGIÃO'!$A$7</c:f>
              <c:strCache>
                <c:ptCount val="1"/>
                <c:pt idx="0">
                  <c:v>TRABALHADORES</c:v>
                </c:pt>
              </c:strCache>
            </c:strRef>
          </c:tx>
          <c:cat>
            <c:strRef>
              <c:f>'PUBLICO-ALVO_URNAS POR REGIÃO'!$Q$3:$U$4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'PUBLICO-ALVO_URNAS POR REGIÃO'!$Q$7:$U$7</c:f>
              <c:numCache>
                <c:formatCode>General</c:formatCode>
                <c:ptCount val="5"/>
                <c:pt idx="0">
                  <c:v>12</c:v>
                </c:pt>
                <c:pt idx="1">
                  <c:v>15</c:v>
                </c:pt>
                <c:pt idx="2">
                  <c:v>3</c:v>
                </c:pt>
                <c:pt idx="3">
                  <c:v>12</c:v>
                </c:pt>
                <c:pt idx="4">
                  <c:v>64</c:v>
                </c:pt>
              </c:numCache>
            </c:numRef>
          </c:val>
        </c:ser>
        <c:ser>
          <c:idx val="3"/>
          <c:order val="3"/>
          <c:tx>
            <c:strRef>
              <c:f>'PUBLICO-ALVO_URNAS POR REGIÃO'!$A$8</c:f>
              <c:strCache>
                <c:ptCount val="1"/>
                <c:pt idx="0">
                  <c:v>EMPREENDEDORES</c:v>
                </c:pt>
              </c:strCache>
            </c:strRef>
          </c:tx>
          <c:cat>
            <c:strRef>
              <c:f>'PUBLICO-ALVO_URNAS POR REGIÃO'!$Q$3:$U$4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'PUBLICO-ALVO_URNAS POR REGIÃO'!$Q$8:$U$8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</c:ser>
        <c:ser>
          <c:idx val="4"/>
          <c:order val="4"/>
          <c:tx>
            <c:strRef>
              <c:f>'PUBLICO-ALVO_URNAS POR REGIÃO'!$A$9</c:f>
              <c:strCache>
                <c:ptCount val="1"/>
                <c:pt idx="0">
                  <c:v>NÃO INFORMADO</c:v>
                </c:pt>
              </c:strCache>
            </c:strRef>
          </c:tx>
          <c:cat>
            <c:strRef>
              <c:f>'PUBLICO-ALVO_URNAS POR REGIÃO'!$Q$3:$U$4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'PUBLICO-ALVO_URNAS POR REGIÃO'!$Q$9:$U$9</c:f>
              <c:numCache>
                <c:formatCode>General</c:formatCode>
                <c:ptCount val="5"/>
                <c:pt idx="0">
                  <c:v>24</c:v>
                </c:pt>
                <c:pt idx="1">
                  <c:v>3</c:v>
                </c:pt>
                <c:pt idx="2">
                  <c:v>10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overlap val="100"/>
        <c:axId val="81977728"/>
        <c:axId val="81979264"/>
      </c:barChart>
      <c:catAx>
        <c:axId val="81977728"/>
        <c:scaling>
          <c:orientation val="minMax"/>
        </c:scaling>
        <c:axPos val="b"/>
        <c:tickLblPos val="nextTo"/>
        <c:crossAx val="81979264"/>
        <c:crosses val="autoZero"/>
        <c:auto val="1"/>
        <c:lblAlgn val="ctr"/>
        <c:lblOffset val="100"/>
      </c:catAx>
      <c:valAx>
        <c:axId val="81979264"/>
        <c:scaling>
          <c:orientation val="minMax"/>
        </c:scaling>
        <c:axPos val="l"/>
        <c:majorGridlines/>
        <c:numFmt formatCode="General" sourceLinked="1"/>
        <c:tickLblPos val="nextTo"/>
        <c:crossAx val="81977728"/>
        <c:crosses val="autoZero"/>
        <c:crossBetween val="between"/>
      </c:valAx>
    </c:plotArea>
    <c:legend>
      <c:legendPos val="r"/>
      <c:layout/>
    </c:legend>
    <c:plotVisOnly val="1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Lbls>
            <c:showVal val="1"/>
          </c:dLbls>
          <c:cat>
            <c:strRef>
              <c:f>'problemas_URNAS POR REGIÃO'!$A$18:$A$26</c:f>
              <c:strCache>
                <c:ptCount val="9"/>
                <c:pt idx="0">
                  <c:v>POPULAÇÃO DE RUA</c:v>
                </c:pt>
                <c:pt idx="1">
                  <c:v>ESGOTO / ALAGAMENTO</c:v>
                </c:pt>
                <c:pt idx="2">
                  <c:v>SEGURANÇA</c:v>
                </c:pt>
                <c:pt idx="3">
                  <c:v>LIXO</c:v>
                </c:pt>
                <c:pt idx="4">
                  <c:v>CONSERVAÇÃO DAS VIAS PÚBLICAS E CALÇADAS</c:v>
                </c:pt>
                <c:pt idx="5">
                  <c:v>BARULHO</c:v>
                </c:pt>
                <c:pt idx="6">
                  <c:v>OCUPAÇÃO DE CALÇADAS</c:v>
                </c:pt>
                <c:pt idx="7">
                  <c:v>ESTACIONAMENTO IRREGULAR</c:v>
                </c:pt>
                <c:pt idx="8">
                  <c:v>CAMELÔS</c:v>
                </c:pt>
              </c:strCache>
            </c:strRef>
          </c:cat>
          <c:val>
            <c:numRef>
              <c:f>'problemas_URNAS POR REGIÃO'!$V$18:$V$26</c:f>
              <c:numCache>
                <c:formatCode>General</c:formatCode>
                <c:ptCount val="9"/>
                <c:pt idx="0">
                  <c:v>1403</c:v>
                </c:pt>
                <c:pt idx="1">
                  <c:v>1367</c:v>
                </c:pt>
                <c:pt idx="2">
                  <c:v>1300</c:v>
                </c:pt>
                <c:pt idx="3">
                  <c:v>1266</c:v>
                </c:pt>
                <c:pt idx="4">
                  <c:v>651</c:v>
                </c:pt>
                <c:pt idx="5">
                  <c:v>500</c:v>
                </c:pt>
                <c:pt idx="6">
                  <c:v>457</c:v>
                </c:pt>
                <c:pt idx="7">
                  <c:v>335</c:v>
                </c:pt>
                <c:pt idx="8">
                  <c:v>302</c:v>
                </c:pt>
              </c:numCache>
            </c:numRef>
          </c:val>
        </c:ser>
        <c:axId val="82020224"/>
        <c:axId val="82021760"/>
      </c:barChart>
      <c:catAx>
        <c:axId val="82020224"/>
        <c:scaling>
          <c:orientation val="minMax"/>
        </c:scaling>
        <c:axPos val="b"/>
        <c:tickLblPos val="nextTo"/>
        <c:crossAx val="82021760"/>
        <c:crosses val="autoZero"/>
        <c:auto val="1"/>
        <c:lblAlgn val="ctr"/>
        <c:lblOffset val="100"/>
      </c:catAx>
      <c:valAx>
        <c:axId val="82021760"/>
        <c:scaling>
          <c:orientation val="minMax"/>
        </c:scaling>
        <c:axPos val="l"/>
        <c:majorGridlines/>
        <c:numFmt formatCode="General" sourceLinked="1"/>
        <c:tickLblPos val="nextTo"/>
        <c:crossAx val="82020224"/>
        <c:crosses val="autoZero"/>
        <c:crossBetween val="between"/>
      </c:valAx>
    </c:plotArea>
    <c:plotVisOnly val="1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/>
              <a:t>RANKING</a:t>
            </a:r>
            <a:r>
              <a:rPr lang="en-US" baseline="0"/>
              <a:t> DOS PROBLEMAS - TOTAL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1.6517868877922885E-2"/>
          <c:y val="8.7366821684602872E-2"/>
          <c:w val="0.6312973605916864"/>
          <c:h val="0.88704682437083437"/>
        </c:manualLayout>
      </c:layout>
      <c:pieChart>
        <c:varyColors val="1"/>
        <c:ser>
          <c:idx val="0"/>
          <c:order val="0"/>
          <c:tx>
            <c:strRef>
              <c:f>'problemas_URNAS POR REGIÃO'!$V$16</c:f>
              <c:strCache>
                <c:ptCount val="1"/>
                <c:pt idx="0">
                  <c:v>TOTAL</c:v>
                </c:pt>
              </c:strCache>
            </c:strRef>
          </c:tx>
          <c:explosion val="1"/>
          <c:dLbls>
            <c:dLbl>
              <c:idx val="0"/>
              <c:layout>
                <c:manualLayout>
                  <c:x val="-8.6388815368667146E-2"/>
                  <c:y val="0.15701694004667333"/>
                </c:manualLayout>
              </c:layout>
              <c:spPr/>
              <c:txPr>
                <a:bodyPr/>
                <a:lstStyle/>
                <a:p>
                  <a:pPr>
                    <a:defRPr sz="12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1"/>
              <c:layout>
                <c:manualLayout>
                  <c:x val="-0.13575757074483336"/>
                  <c:y val="-6.472810301697364E-2"/>
                </c:manualLayout>
              </c:layout>
              <c:spPr/>
              <c:txPr>
                <a:bodyPr/>
                <a:lstStyle/>
                <a:p>
                  <a:pPr>
                    <a:defRPr sz="12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2"/>
              <c:layout>
                <c:manualLayout>
                  <c:x val="-5.2984351220803291E-2"/>
                  <c:y val="-0.16330490405117271"/>
                </c:manualLayout>
              </c:layout>
              <c:spPr/>
              <c:txPr>
                <a:bodyPr/>
                <a:lstStyle/>
                <a:p>
                  <a:pPr>
                    <a:defRPr sz="12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3"/>
              <c:layout>
                <c:manualLayout>
                  <c:x val="9.5984968790665898E-2"/>
                  <c:y val="-0.16851955072780084"/>
                </c:manualLayout>
              </c:layout>
              <c:spPr/>
              <c:txPr>
                <a:bodyPr/>
                <a:lstStyle/>
                <a:p>
                  <a:pPr>
                    <a:defRPr sz="12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4"/>
              <c:layout>
                <c:manualLayout>
                  <c:x val="0.12275210084033615"/>
                  <c:y val="-1.3941540889478373E-3"/>
                </c:manualLayout>
              </c:layout>
              <c:spPr/>
              <c:txPr>
                <a:bodyPr/>
                <a:lstStyle/>
                <a:p>
                  <a:pPr>
                    <a:defRPr sz="12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5"/>
              <c:layout>
                <c:manualLayout>
                  <c:x val="9.5541090451928823E-2"/>
                  <c:y val="7.7512381847791439E-2"/>
                </c:manualLayout>
              </c:layout>
              <c:spPr/>
              <c:txPr>
                <a:bodyPr/>
                <a:lstStyle/>
                <a:p>
                  <a:pPr>
                    <a:defRPr sz="12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6"/>
              <c:layout>
                <c:manualLayout>
                  <c:x val="7.1981847857253131E-2"/>
                  <c:y val="0.12287997582391753"/>
                </c:manualLayout>
              </c:layout>
              <c:spPr/>
              <c:txPr>
                <a:bodyPr/>
                <a:lstStyle/>
                <a:p>
                  <a:pPr>
                    <a:defRPr sz="12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7"/>
              <c:layout>
                <c:manualLayout>
                  <c:x val="4.5566565208760672E-2"/>
                  <c:y val="0.14233786075248059"/>
                </c:manualLayout>
              </c:layout>
              <c:spPr/>
              <c:txPr>
                <a:bodyPr/>
                <a:lstStyle/>
                <a:p>
                  <a:pPr>
                    <a:defRPr sz="12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dLbl>
              <c:idx val="8"/>
              <c:layout>
                <c:manualLayout>
                  <c:x val="2.0918690310769976E-2"/>
                  <c:y val="0.16787149740610785"/>
                </c:manualLayout>
              </c:layout>
              <c:spPr/>
              <c:txPr>
                <a:bodyPr/>
                <a:lstStyle/>
                <a:p>
                  <a:pPr>
                    <a:defRPr sz="1200" baseline="0"/>
                  </a:pPr>
                  <a:endParaRPr lang="pt-BR"/>
                </a:p>
              </c:txPr>
              <c:showVal val="1"/>
              <c:showPercent val="1"/>
              <c:separator>
</c:separator>
            </c:dLbl>
            <c:showVal val="1"/>
            <c:showPercent val="1"/>
            <c:separator>
</c:separator>
            <c:showLeaderLines val="1"/>
          </c:dLbls>
          <c:cat>
            <c:strRef>
              <c:f>'problemas_URNAS POR REGIÃO'!$A$18:$A$26</c:f>
              <c:strCache>
                <c:ptCount val="9"/>
                <c:pt idx="0">
                  <c:v>POPULAÇÃO DE RUA</c:v>
                </c:pt>
                <c:pt idx="1">
                  <c:v>ESGOTO / ALAGAMENTO</c:v>
                </c:pt>
                <c:pt idx="2">
                  <c:v>SEGURANÇA</c:v>
                </c:pt>
                <c:pt idx="3">
                  <c:v>LIXO</c:v>
                </c:pt>
                <c:pt idx="4">
                  <c:v>CONSERVAÇÃO DAS VIAS PÚBLICAS E CALÇADAS</c:v>
                </c:pt>
                <c:pt idx="5">
                  <c:v>BARULHO</c:v>
                </c:pt>
                <c:pt idx="6">
                  <c:v>OCUPAÇÃO DE CALÇADAS</c:v>
                </c:pt>
                <c:pt idx="7">
                  <c:v>ESTACIONAMENTO IRREGULAR</c:v>
                </c:pt>
                <c:pt idx="8">
                  <c:v>CAMELÔS</c:v>
                </c:pt>
              </c:strCache>
            </c:strRef>
          </c:cat>
          <c:val>
            <c:numRef>
              <c:f>'problemas_URNAS POR REGIÃO'!$V$18:$V$26</c:f>
              <c:numCache>
                <c:formatCode>General</c:formatCode>
                <c:ptCount val="9"/>
                <c:pt idx="0">
                  <c:v>1403</c:v>
                </c:pt>
                <c:pt idx="1">
                  <c:v>1367</c:v>
                </c:pt>
                <c:pt idx="2">
                  <c:v>1300</c:v>
                </c:pt>
                <c:pt idx="3">
                  <c:v>1266</c:v>
                </c:pt>
                <c:pt idx="4">
                  <c:v>651</c:v>
                </c:pt>
                <c:pt idx="5">
                  <c:v>500</c:v>
                </c:pt>
                <c:pt idx="6">
                  <c:v>457</c:v>
                </c:pt>
                <c:pt idx="7">
                  <c:v>335</c:v>
                </c:pt>
                <c:pt idx="8">
                  <c:v>302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1261893733871529"/>
          <c:y val="8.6259254906569507E-2"/>
          <c:w val="0.27897770131674726"/>
          <c:h val="0.84235347447240749"/>
        </c:manualLayout>
      </c:layout>
      <c:txPr>
        <a:bodyPr/>
        <a:lstStyle/>
        <a:p>
          <a:pPr rtl="0">
            <a:defRPr sz="1200" baseline="0"/>
          </a:pPr>
          <a:endParaRPr lang="pt-BR"/>
        </a:p>
      </c:txPr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2873269932682515E-2"/>
          <c:y val="6.9868898383450118E-2"/>
          <c:w val="0.90700320098597742"/>
          <c:h val="0.7071802416215891"/>
        </c:manualLayout>
      </c:layout>
      <c:barChart>
        <c:barDir val="col"/>
        <c:grouping val="clustered"/>
        <c:ser>
          <c:idx val="1"/>
          <c:order val="0"/>
          <c:tx>
            <c:strRef>
              <c:f>'problemas_URNAS POR REGIÃO'!$A$18</c:f>
              <c:strCache>
                <c:ptCount val="1"/>
                <c:pt idx="0">
                  <c:v>POPULAÇÃO DE RUA</c:v>
                </c:pt>
              </c:strCache>
            </c:strRef>
          </c:tx>
          <c:dLbls>
            <c:showVal val="1"/>
          </c:dLbls>
          <c:cat>
            <c:strRef>
              <c:f>'problemas_URNAS POR REGIÃO'!$B$16:$O$16</c:f>
              <c:strCache>
                <c:ptCount val="14"/>
                <c:pt idx="0">
                  <c:v>FEIRA DO LAVRADIO</c:v>
                </c:pt>
                <c:pt idx="1">
                  <c:v>FEIRA RUA TADEU KOSCIUSCO</c:v>
                </c:pt>
                <c:pt idx="2">
                  <c:v>RUA ANDRÉ CAVALCANTE</c:v>
                </c:pt>
                <c:pt idx="3">
                  <c:v>PRAÇA TIRADENTES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</c:v>
                </c:pt>
                <c:pt idx="7">
                  <c:v>PRAÇA JOÃO PESSOA (LAPA)</c:v>
                </c:pt>
                <c:pt idx="8">
                  <c:v>RUA DA LAPA 200</c:v>
                </c:pt>
                <c:pt idx="9">
                  <c:v>PRAÇA CRUZ VERMELHA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</c:strCache>
            </c:strRef>
          </c:cat>
          <c:val>
            <c:numRef>
              <c:f>'problemas_URNAS POR REGIÃO'!$B$18:$O$18</c:f>
              <c:numCache>
                <c:formatCode>General</c:formatCode>
                <c:ptCount val="14"/>
                <c:pt idx="0">
                  <c:v>89</c:v>
                </c:pt>
                <c:pt idx="1">
                  <c:v>57</c:v>
                </c:pt>
                <c:pt idx="2">
                  <c:v>33</c:v>
                </c:pt>
                <c:pt idx="3" formatCode="0">
                  <c:v>99</c:v>
                </c:pt>
                <c:pt idx="4">
                  <c:v>50</c:v>
                </c:pt>
                <c:pt idx="5">
                  <c:v>78</c:v>
                </c:pt>
                <c:pt idx="6">
                  <c:v>326</c:v>
                </c:pt>
                <c:pt idx="7">
                  <c:v>83</c:v>
                </c:pt>
                <c:pt idx="8">
                  <c:v>67</c:v>
                </c:pt>
                <c:pt idx="9">
                  <c:v>154</c:v>
                </c:pt>
                <c:pt idx="10">
                  <c:v>34</c:v>
                </c:pt>
                <c:pt idx="11">
                  <c:v>28</c:v>
                </c:pt>
                <c:pt idx="12">
                  <c:v>8</c:v>
                </c:pt>
                <c:pt idx="13">
                  <c:v>43</c:v>
                </c:pt>
              </c:numCache>
            </c:numRef>
          </c:val>
        </c:ser>
        <c:ser>
          <c:idx val="2"/>
          <c:order val="1"/>
          <c:tx>
            <c:strRef>
              <c:f>'problemas_URNAS POR REGIÃO'!$A$19</c:f>
              <c:strCache>
                <c:ptCount val="1"/>
                <c:pt idx="0">
                  <c:v>ESGOTO / ALAGAMENTO</c:v>
                </c:pt>
              </c:strCache>
            </c:strRef>
          </c:tx>
          <c:dLbls>
            <c:showVal val="1"/>
          </c:dLbls>
          <c:cat>
            <c:strRef>
              <c:f>'problemas_URNAS POR REGIÃO'!$B$16:$O$16</c:f>
              <c:strCache>
                <c:ptCount val="14"/>
                <c:pt idx="0">
                  <c:v>FEIRA DO LAVRADIO</c:v>
                </c:pt>
                <c:pt idx="1">
                  <c:v>FEIRA RUA TADEU KOSCIUSCO</c:v>
                </c:pt>
                <c:pt idx="2">
                  <c:v>RUA ANDRÉ CAVALCANTE</c:v>
                </c:pt>
                <c:pt idx="3">
                  <c:v>PRAÇA TIRADENTES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</c:v>
                </c:pt>
                <c:pt idx="7">
                  <c:v>PRAÇA JOÃO PESSOA (LAPA)</c:v>
                </c:pt>
                <c:pt idx="8">
                  <c:v>RUA DA LAPA 200</c:v>
                </c:pt>
                <c:pt idx="9">
                  <c:v>PRAÇA CRUZ VERMELHA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</c:strCache>
            </c:strRef>
          </c:cat>
          <c:val>
            <c:numRef>
              <c:f>'problemas_URNAS POR REGIÃO'!$B$19:$O$19</c:f>
              <c:numCache>
                <c:formatCode>General</c:formatCode>
                <c:ptCount val="14"/>
                <c:pt idx="0">
                  <c:v>118</c:v>
                </c:pt>
                <c:pt idx="1">
                  <c:v>72</c:v>
                </c:pt>
                <c:pt idx="2">
                  <c:v>47</c:v>
                </c:pt>
                <c:pt idx="3">
                  <c:v>83</c:v>
                </c:pt>
                <c:pt idx="4">
                  <c:v>64</c:v>
                </c:pt>
                <c:pt idx="5">
                  <c:v>86</c:v>
                </c:pt>
                <c:pt idx="6">
                  <c:v>312</c:v>
                </c:pt>
                <c:pt idx="7">
                  <c:v>62</c:v>
                </c:pt>
                <c:pt idx="8">
                  <c:v>48</c:v>
                </c:pt>
                <c:pt idx="9">
                  <c:v>135</c:v>
                </c:pt>
                <c:pt idx="10">
                  <c:v>37</c:v>
                </c:pt>
                <c:pt idx="11">
                  <c:v>31</c:v>
                </c:pt>
                <c:pt idx="12">
                  <c:v>16</c:v>
                </c:pt>
                <c:pt idx="13">
                  <c:v>34</c:v>
                </c:pt>
              </c:numCache>
            </c:numRef>
          </c:val>
        </c:ser>
        <c:ser>
          <c:idx val="3"/>
          <c:order val="2"/>
          <c:tx>
            <c:strRef>
              <c:f>'problemas_URNAS POR REGIÃO'!$A$20</c:f>
              <c:strCache>
                <c:ptCount val="1"/>
                <c:pt idx="0">
                  <c:v>SEGURANÇA</c:v>
                </c:pt>
              </c:strCache>
            </c:strRef>
          </c:tx>
          <c:dLbls>
            <c:dLblPos val="ctr"/>
            <c:showVal val="1"/>
          </c:dLbls>
          <c:cat>
            <c:strRef>
              <c:f>'problemas_URNAS POR REGIÃO'!$B$16:$O$16</c:f>
              <c:strCache>
                <c:ptCount val="14"/>
                <c:pt idx="0">
                  <c:v>FEIRA DO LAVRADIO</c:v>
                </c:pt>
                <c:pt idx="1">
                  <c:v>FEIRA RUA TADEU KOSCIUSCO</c:v>
                </c:pt>
                <c:pt idx="2">
                  <c:v>RUA ANDRÉ CAVALCANTE</c:v>
                </c:pt>
                <c:pt idx="3">
                  <c:v>PRAÇA TIRADENTES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</c:v>
                </c:pt>
                <c:pt idx="7">
                  <c:v>PRAÇA JOÃO PESSOA (LAPA)</c:v>
                </c:pt>
                <c:pt idx="8">
                  <c:v>RUA DA LAPA 200</c:v>
                </c:pt>
                <c:pt idx="9">
                  <c:v>PRAÇA CRUZ VERMELHA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</c:strCache>
            </c:strRef>
          </c:cat>
          <c:val>
            <c:numRef>
              <c:f>'problemas_URNAS POR REGIÃO'!$B$20:$O$20</c:f>
              <c:numCache>
                <c:formatCode>General</c:formatCode>
                <c:ptCount val="14"/>
                <c:pt idx="0">
                  <c:v>60</c:v>
                </c:pt>
                <c:pt idx="1">
                  <c:v>68</c:v>
                </c:pt>
                <c:pt idx="2">
                  <c:v>25</c:v>
                </c:pt>
                <c:pt idx="3" formatCode="0">
                  <c:v>102</c:v>
                </c:pt>
                <c:pt idx="4">
                  <c:v>63</c:v>
                </c:pt>
                <c:pt idx="5">
                  <c:v>103</c:v>
                </c:pt>
                <c:pt idx="6">
                  <c:v>267</c:v>
                </c:pt>
                <c:pt idx="7">
                  <c:v>56</c:v>
                </c:pt>
                <c:pt idx="8">
                  <c:v>56</c:v>
                </c:pt>
                <c:pt idx="9">
                  <c:v>158</c:v>
                </c:pt>
                <c:pt idx="10">
                  <c:v>29</c:v>
                </c:pt>
                <c:pt idx="11">
                  <c:v>18</c:v>
                </c:pt>
                <c:pt idx="12">
                  <c:v>28</c:v>
                </c:pt>
                <c:pt idx="13">
                  <c:v>59</c:v>
                </c:pt>
              </c:numCache>
            </c:numRef>
          </c:val>
        </c:ser>
        <c:ser>
          <c:idx val="4"/>
          <c:order val="3"/>
          <c:tx>
            <c:strRef>
              <c:f>'problemas_URNAS POR REGIÃO'!$A$21</c:f>
              <c:strCache>
                <c:ptCount val="1"/>
                <c:pt idx="0">
                  <c:v>LIXO</c:v>
                </c:pt>
              </c:strCache>
            </c:strRef>
          </c:tx>
          <c:dLbls>
            <c:showVal val="1"/>
          </c:dLbls>
          <c:cat>
            <c:strRef>
              <c:f>'problemas_URNAS POR REGIÃO'!$B$16:$O$16</c:f>
              <c:strCache>
                <c:ptCount val="14"/>
                <c:pt idx="0">
                  <c:v>FEIRA DO LAVRADIO</c:v>
                </c:pt>
                <c:pt idx="1">
                  <c:v>FEIRA RUA TADEU KOSCIUSCO</c:v>
                </c:pt>
                <c:pt idx="2">
                  <c:v>RUA ANDRÉ CAVALCANTE</c:v>
                </c:pt>
                <c:pt idx="3">
                  <c:v>PRAÇA TIRADENTES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</c:v>
                </c:pt>
                <c:pt idx="7">
                  <c:v>PRAÇA JOÃO PESSOA (LAPA)</c:v>
                </c:pt>
                <c:pt idx="8">
                  <c:v>RUA DA LAPA 200</c:v>
                </c:pt>
                <c:pt idx="9">
                  <c:v>PRAÇA CRUZ VERMELHA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</c:strCache>
            </c:strRef>
          </c:cat>
          <c:val>
            <c:numRef>
              <c:f>'problemas_URNAS POR REGIÃO'!$B$21:$O$21</c:f>
              <c:numCache>
                <c:formatCode>General</c:formatCode>
                <c:ptCount val="14"/>
                <c:pt idx="0">
                  <c:v>105</c:v>
                </c:pt>
                <c:pt idx="1">
                  <c:v>71</c:v>
                </c:pt>
                <c:pt idx="2">
                  <c:v>57</c:v>
                </c:pt>
                <c:pt idx="3" formatCode="0">
                  <c:v>73</c:v>
                </c:pt>
                <c:pt idx="4">
                  <c:v>62</c:v>
                </c:pt>
                <c:pt idx="5">
                  <c:v>88</c:v>
                </c:pt>
                <c:pt idx="6">
                  <c:v>229</c:v>
                </c:pt>
                <c:pt idx="7">
                  <c:v>49</c:v>
                </c:pt>
                <c:pt idx="8">
                  <c:v>65</c:v>
                </c:pt>
                <c:pt idx="9">
                  <c:v>143</c:v>
                </c:pt>
                <c:pt idx="10">
                  <c:v>32</c:v>
                </c:pt>
                <c:pt idx="11">
                  <c:v>26</c:v>
                </c:pt>
                <c:pt idx="12">
                  <c:v>13</c:v>
                </c:pt>
                <c:pt idx="13">
                  <c:v>25</c:v>
                </c:pt>
              </c:numCache>
            </c:numRef>
          </c:val>
        </c:ser>
        <c:axId val="82251136"/>
        <c:axId val="82265216"/>
      </c:barChart>
      <c:catAx>
        <c:axId val="82251136"/>
        <c:scaling>
          <c:orientation val="minMax"/>
        </c:scaling>
        <c:axPos val="b"/>
        <c:tickLblPos val="nextTo"/>
        <c:crossAx val="82265216"/>
        <c:crosses val="autoZero"/>
        <c:auto val="1"/>
        <c:lblAlgn val="ctr"/>
        <c:lblOffset val="100"/>
      </c:catAx>
      <c:valAx>
        <c:axId val="82265216"/>
        <c:scaling>
          <c:orientation val="minMax"/>
        </c:scaling>
        <c:axPos val="l"/>
        <c:majorGridlines/>
        <c:numFmt formatCode="General" sourceLinked="1"/>
        <c:tickLblPos val="nextTo"/>
        <c:crossAx val="8225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01591061863836"/>
          <c:y val="0.17882630116077552"/>
          <c:w val="0.21337899379639269"/>
          <c:h val="0.19349870001921221"/>
        </c:manualLayout>
      </c:layout>
      <c:txPr>
        <a:bodyPr/>
        <a:lstStyle/>
        <a:p>
          <a:pPr>
            <a:defRPr sz="1400" baseline="0"/>
          </a:pPr>
          <a:endParaRPr lang="pt-BR"/>
        </a:p>
      </c:txPr>
    </c:legend>
    <c:plotVisOnly val="1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3.4202855412978607E-2"/>
          <c:y val="2.3433890442631659E-2"/>
          <c:w val="0.78083713566579904"/>
          <c:h val="0.9236900308658188"/>
        </c:manualLayout>
      </c:layout>
      <c:barChart>
        <c:barDir val="col"/>
        <c:grouping val="clustered"/>
        <c:ser>
          <c:idx val="0"/>
          <c:order val="0"/>
          <c:tx>
            <c:strRef>
              <c:f>'problemas_URNAS POR REGIÃO'!$A$18</c:f>
              <c:strCache>
                <c:ptCount val="1"/>
                <c:pt idx="0">
                  <c:v>POPULAÇÃO DE RUA</c:v>
                </c:pt>
              </c:strCache>
            </c:strRef>
          </c:tx>
          <c:dLbls>
            <c:showVal val="1"/>
          </c:dLbls>
          <c:cat>
            <c:strRef>
              <c:f>'problemas_URNAS POR REGIÃO'!$Q$16:$U$17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'problemas_URNAS POR REGIÃO'!$Q$18:$U$18</c:f>
              <c:numCache>
                <c:formatCode>General</c:formatCode>
                <c:ptCount val="5"/>
                <c:pt idx="0">
                  <c:v>56</c:v>
                </c:pt>
                <c:pt idx="1">
                  <c:v>15</c:v>
                </c:pt>
                <c:pt idx="2">
                  <c:v>81</c:v>
                </c:pt>
                <c:pt idx="3">
                  <c:v>16</c:v>
                </c:pt>
                <c:pt idx="4">
                  <c:v>86</c:v>
                </c:pt>
              </c:numCache>
            </c:numRef>
          </c:val>
        </c:ser>
        <c:ser>
          <c:idx val="1"/>
          <c:order val="1"/>
          <c:tx>
            <c:strRef>
              <c:f>'problemas_URNAS POR REGIÃO'!$A$19</c:f>
              <c:strCache>
                <c:ptCount val="1"/>
                <c:pt idx="0">
                  <c:v>ESGOTO / ALAGAMENTO</c:v>
                </c:pt>
              </c:strCache>
            </c:strRef>
          </c:tx>
          <c:dLbls>
            <c:showVal val="1"/>
          </c:dLbls>
          <c:cat>
            <c:strRef>
              <c:f>'problemas_URNAS POR REGIÃO'!$Q$16:$U$17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'problemas_URNAS POR REGIÃO'!$Q$19:$U$19</c:f>
              <c:numCache>
                <c:formatCode>General</c:formatCode>
                <c:ptCount val="5"/>
                <c:pt idx="0">
                  <c:v>38</c:v>
                </c:pt>
                <c:pt idx="1">
                  <c:v>18</c:v>
                </c:pt>
                <c:pt idx="2">
                  <c:v>71</c:v>
                </c:pt>
                <c:pt idx="3">
                  <c:v>12</c:v>
                </c:pt>
                <c:pt idx="4">
                  <c:v>83</c:v>
                </c:pt>
              </c:numCache>
            </c:numRef>
          </c:val>
        </c:ser>
        <c:ser>
          <c:idx val="2"/>
          <c:order val="2"/>
          <c:tx>
            <c:strRef>
              <c:f>'problemas_URNAS POR REGIÃO'!$A$20</c:f>
              <c:strCache>
                <c:ptCount val="1"/>
                <c:pt idx="0">
                  <c:v>SEGURANÇA</c:v>
                </c:pt>
              </c:strCache>
            </c:strRef>
          </c:tx>
          <c:dLbls>
            <c:showVal val="1"/>
          </c:dLbls>
          <c:cat>
            <c:strRef>
              <c:f>'problemas_URNAS POR REGIÃO'!$Q$16:$U$17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'problemas_URNAS POR REGIÃO'!$Q$20:$U$20</c:f>
              <c:numCache>
                <c:formatCode>General</c:formatCode>
                <c:ptCount val="5"/>
                <c:pt idx="0">
                  <c:v>39</c:v>
                </c:pt>
                <c:pt idx="1">
                  <c:v>19</c:v>
                </c:pt>
                <c:pt idx="2">
                  <c:v>53</c:v>
                </c:pt>
                <c:pt idx="3">
                  <c:v>12</c:v>
                </c:pt>
                <c:pt idx="4">
                  <c:v>85</c:v>
                </c:pt>
              </c:numCache>
            </c:numRef>
          </c:val>
        </c:ser>
        <c:ser>
          <c:idx val="3"/>
          <c:order val="3"/>
          <c:tx>
            <c:strRef>
              <c:f>'problemas_URNAS POR REGIÃO'!$A$21</c:f>
              <c:strCache>
                <c:ptCount val="1"/>
                <c:pt idx="0">
                  <c:v>LIXO</c:v>
                </c:pt>
              </c:strCache>
            </c:strRef>
          </c:tx>
          <c:dLbls>
            <c:showVal val="1"/>
          </c:dLbls>
          <c:cat>
            <c:strRef>
              <c:f>'problemas_URNAS POR REGIÃO'!$Q$16:$U$17</c:f>
              <c:strCache>
                <c:ptCount val="5"/>
                <c:pt idx="0">
                  <c:v>CORDÃO DO BOLA PRETA</c:v>
                </c:pt>
                <c:pt idx="1">
                  <c:v>REUNIÃO DA 5ª AISP</c:v>
                </c:pt>
                <c:pt idx="2">
                  <c:v>CARAVANA DOS SÍNDICOS</c:v>
                </c:pt>
                <c:pt idx="3">
                  <c:v>SINDILOJAS</c:v>
                </c:pt>
                <c:pt idx="4">
                  <c:v>INTERNET</c:v>
                </c:pt>
              </c:strCache>
            </c:strRef>
          </c:cat>
          <c:val>
            <c:numRef>
              <c:f>'problemas_URNAS POR REGIÃO'!$Q$21:$U$21</c:f>
              <c:numCache>
                <c:formatCode>General</c:formatCode>
                <c:ptCount val="5"/>
                <c:pt idx="0">
                  <c:v>35</c:v>
                </c:pt>
                <c:pt idx="1">
                  <c:v>15</c:v>
                </c:pt>
                <c:pt idx="2">
                  <c:v>77</c:v>
                </c:pt>
                <c:pt idx="3">
                  <c:v>5</c:v>
                </c:pt>
                <c:pt idx="4">
                  <c:v>96</c:v>
                </c:pt>
              </c:numCache>
            </c:numRef>
          </c:val>
        </c:ser>
        <c:axId val="82395904"/>
        <c:axId val="82397440"/>
      </c:barChart>
      <c:catAx>
        <c:axId val="82395904"/>
        <c:scaling>
          <c:orientation val="minMax"/>
        </c:scaling>
        <c:axPos val="b"/>
        <c:tickLblPos val="nextTo"/>
        <c:crossAx val="82397440"/>
        <c:crosses val="autoZero"/>
        <c:auto val="1"/>
        <c:lblAlgn val="ctr"/>
        <c:lblOffset val="100"/>
      </c:catAx>
      <c:valAx>
        <c:axId val="82397440"/>
        <c:scaling>
          <c:orientation val="minMax"/>
        </c:scaling>
        <c:axPos val="l"/>
        <c:majorGridlines/>
        <c:numFmt formatCode="General" sourceLinked="1"/>
        <c:tickLblPos val="nextTo"/>
        <c:crossAx val="8239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1507017067847"/>
          <c:y val="0.34837291333306319"/>
          <c:w val="0.20284929829321519"/>
          <c:h val="0.33069304166253954"/>
        </c:manualLayout>
      </c:layout>
      <c:txPr>
        <a:bodyPr/>
        <a:lstStyle/>
        <a:p>
          <a:pPr>
            <a:defRPr sz="1400" baseline="0"/>
          </a:pPr>
          <a:endParaRPr lang="pt-BR"/>
        </a:p>
      </c:txPr>
    </c:legend>
    <c:plotVisOnly val="1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dLbls>
            <c:showVal val="1"/>
          </c:dLbls>
          <c:cat>
            <c:strRef>
              <c:f>'melhorias_URNAS POR REGIÃO'!$A$3:$A$17</c:f>
              <c:strCache>
                <c:ptCount val="15"/>
                <c:pt idx="0">
                  <c:v>ACOLHIMENTO DE POPULAÇÃO DE RUA</c:v>
                </c:pt>
                <c:pt idx="1">
                  <c:v>COLETA DE LIXO</c:v>
                </c:pt>
                <c:pt idx="2">
                  <c:v>DRENAGEM/ESCOAMENTO/ESGOTO</c:v>
                </c:pt>
                <c:pt idx="3">
                  <c:v>ACOLHIMENTO DE MENORES EM SITUAÇÃO DE RISCO</c:v>
                </c:pt>
                <c:pt idx="4">
                  <c:v>POLICIAMENTO PREVENTIVO</c:v>
                </c:pt>
                <c:pt idx="5">
                  <c:v>POLICIAMENTO OSTENSIVO</c:v>
                </c:pt>
                <c:pt idx="6">
                  <c:v>ATUAÇÃO DA GUARDA MUNICIPAL</c:v>
                </c:pt>
                <c:pt idx="7">
                  <c:v>OPERAÇÕES DA ORDEM PÚBLICA</c:v>
                </c:pt>
                <c:pt idx="8">
                  <c:v>COMBATE À POLUIÇÃO SONORA</c:v>
                </c:pt>
                <c:pt idx="9">
                  <c:v>PRESERVAÇÃO DO PATRIMÔNIO ARQUITETÔNICO</c:v>
                </c:pt>
                <c:pt idx="10">
                  <c:v>ATUAÇÃO DA SUBPREFEITURA</c:v>
                </c:pt>
                <c:pt idx="11">
                  <c:v>ILUMINAÇÃO</c:v>
                </c:pt>
                <c:pt idx="12">
                  <c:v>CONTROLE DE TRÁFEGO</c:v>
                </c:pt>
                <c:pt idx="13">
                  <c:v>ATUAÇÃO DA REGIÃO ADMINISTRATIVA</c:v>
                </c:pt>
                <c:pt idx="14">
                  <c:v>PODA DE ÁRVORES</c:v>
                </c:pt>
              </c:strCache>
            </c:strRef>
          </c:cat>
          <c:val>
            <c:numRef>
              <c:f>'melhorias_URNAS POR REGIÃO'!$V$3:$V$17</c:f>
              <c:numCache>
                <c:formatCode>General</c:formatCode>
                <c:ptCount val="15"/>
                <c:pt idx="0">
                  <c:v>1526</c:v>
                </c:pt>
                <c:pt idx="1">
                  <c:v>1187</c:v>
                </c:pt>
                <c:pt idx="2">
                  <c:v>1145</c:v>
                </c:pt>
                <c:pt idx="3">
                  <c:v>1015</c:v>
                </c:pt>
                <c:pt idx="4">
                  <c:v>985</c:v>
                </c:pt>
                <c:pt idx="5">
                  <c:v>774</c:v>
                </c:pt>
                <c:pt idx="6">
                  <c:v>766</c:v>
                </c:pt>
                <c:pt idx="7">
                  <c:v>631</c:v>
                </c:pt>
                <c:pt idx="8">
                  <c:v>554</c:v>
                </c:pt>
                <c:pt idx="9">
                  <c:v>545</c:v>
                </c:pt>
                <c:pt idx="10">
                  <c:v>514</c:v>
                </c:pt>
                <c:pt idx="11">
                  <c:v>497</c:v>
                </c:pt>
                <c:pt idx="12">
                  <c:v>467</c:v>
                </c:pt>
                <c:pt idx="13">
                  <c:v>371</c:v>
                </c:pt>
                <c:pt idx="14">
                  <c:v>315</c:v>
                </c:pt>
              </c:numCache>
            </c:numRef>
          </c:val>
        </c:ser>
        <c:axId val="82474112"/>
        <c:axId val="82475648"/>
      </c:barChart>
      <c:catAx>
        <c:axId val="82474112"/>
        <c:scaling>
          <c:orientation val="minMax"/>
        </c:scaling>
        <c:axPos val="b"/>
        <c:tickLblPos val="nextTo"/>
        <c:crossAx val="82475648"/>
        <c:crosses val="autoZero"/>
        <c:auto val="1"/>
        <c:lblAlgn val="ctr"/>
        <c:lblOffset val="100"/>
      </c:catAx>
      <c:valAx>
        <c:axId val="82475648"/>
        <c:scaling>
          <c:orientation val="minMax"/>
        </c:scaling>
        <c:axPos val="l"/>
        <c:majorGridlines/>
        <c:numFmt formatCode="General" sourceLinked="1"/>
        <c:tickLblPos val="nextTo"/>
        <c:crossAx val="82474112"/>
        <c:crosses val="autoZero"/>
        <c:crossBetween val="between"/>
      </c:valAx>
      <c:spPr>
        <a:noFill/>
      </c:spPr>
    </c:plotArea>
    <c:plotVisOnly val="1"/>
  </c:chart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1256402023774308E-2"/>
          <c:y val="1.3309596191598091E-2"/>
          <c:w val="0.83493386086831434"/>
          <c:h val="0.77563116044973834"/>
        </c:manualLayout>
      </c:layout>
      <c:barChart>
        <c:barDir val="col"/>
        <c:grouping val="clustered"/>
        <c:ser>
          <c:idx val="0"/>
          <c:order val="0"/>
          <c:tx>
            <c:strRef>
              <c:f>'melhorias_URNAS POR REGIÃO'!$A$3</c:f>
              <c:strCache>
                <c:ptCount val="1"/>
                <c:pt idx="0">
                  <c:v>ACOLHIMENTO DE POPULAÇÃO DE RUA</c:v>
                </c:pt>
              </c:strCache>
            </c:strRef>
          </c:tx>
          <c:dLbls>
            <c:showVal val="1"/>
          </c:dLbls>
          <c:cat>
            <c:strRef>
              <c:f>'melhorias_URNAS POR REGIÃO'!$B$1:$O$2</c:f>
              <c:strCache>
                <c:ptCount val="14"/>
                <c:pt idx="0">
                  <c:v>FEIRA DO LAVRADIO</c:v>
                </c:pt>
                <c:pt idx="1">
                  <c:v>FEIRA RUA TADEU KOSCIUSCO</c:v>
                </c:pt>
                <c:pt idx="2">
                  <c:v>RUA ANDRÉ CAVALCANTE</c:v>
                </c:pt>
                <c:pt idx="3">
                  <c:v>PRAÇA TIRADENTES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</c:v>
                </c:pt>
                <c:pt idx="7">
                  <c:v>PRAÇA JOÃO PESSOA (LAPA)</c:v>
                </c:pt>
                <c:pt idx="8">
                  <c:v>RUA DA LAPA 200</c:v>
                </c:pt>
                <c:pt idx="9">
                  <c:v>PRAÇA CRUZ VERMELHA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</c:strCache>
            </c:strRef>
          </c:cat>
          <c:val>
            <c:numRef>
              <c:f>'melhorias_URNAS POR REGIÃO'!$B$3:$O$3</c:f>
              <c:numCache>
                <c:formatCode>General</c:formatCode>
                <c:ptCount val="14"/>
                <c:pt idx="0">
                  <c:v>108</c:v>
                </c:pt>
                <c:pt idx="1">
                  <c:v>69</c:v>
                </c:pt>
                <c:pt idx="2">
                  <c:v>54</c:v>
                </c:pt>
                <c:pt idx="3">
                  <c:v>107</c:v>
                </c:pt>
                <c:pt idx="4">
                  <c:v>64</c:v>
                </c:pt>
                <c:pt idx="5">
                  <c:v>133</c:v>
                </c:pt>
                <c:pt idx="6">
                  <c:v>343</c:v>
                </c:pt>
                <c:pt idx="7">
                  <c:v>77</c:v>
                </c:pt>
                <c:pt idx="8">
                  <c:v>74</c:v>
                </c:pt>
                <c:pt idx="9">
                  <c:v>150</c:v>
                </c:pt>
                <c:pt idx="10">
                  <c:v>34</c:v>
                </c:pt>
                <c:pt idx="11">
                  <c:v>33</c:v>
                </c:pt>
                <c:pt idx="12">
                  <c:v>7</c:v>
                </c:pt>
                <c:pt idx="13">
                  <c:v>47</c:v>
                </c:pt>
              </c:numCache>
            </c:numRef>
          </c:val>
        </c:ser>
        <c:ser>
          <c:idx val="1"/>
          <c:order val="1"/>
          <c:tx>
            <c:strRef>
              <c:f>'melhorias_URNAS POR REGIÃO'!$A$4</c:f>
              <c:strCache>
                <c:ptCount val="1"/>
                <c:pt idx="0">
                  <c:v>COLETA DE LIXO</c:v>
                </c:pt>
              </c:strCache>
            </c:strRef>
          </c:tx>
          <c:dLbls>
            <c:dLblPos val="ctr"/>
            <c:showVal val="1"/>
          </c:dLbls>
          <c:cat>
            <c:strRef>
              <c:f>'melhorias_URNAS POR REGIÃO'!$B$1:$O$2</c:f>
              <c:strCache>
                <c:ptCount val="14"/>
                <c:pt idx="0">
                  <c:v>FEIRA DO LAVRADIO</c:v>
                </c:pt>
                <c:pt idx="1">
                  <c:v>FEIRA RUA TADEU KOSCIUSCO</c:v>
                </c:pt>
                <c:pt idx="2">
                  <c:v>RUA ANDRÉ CAVALCANTE</c:v>
                </c:pt>
                <c:pt idx="3">
                  <c:v>PRAÇA TIRADENTES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</c:v>
                </c:pt>
                <c:pt idx="7">
                  <c:v>PRAÇA JOÃO PESSOA (LAPA)</c:v>
                </c:pt>
                <c:pt idx="8">
                  <c:v>RUA DA LAPA 200</c:v>
                </c:pt>
                <c:pt idx="9">
                  <c:v>PRAÇA CRUZ VERMELHA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</c:strCache>
            </c:strRef>
          </c:cat>
          <c:val>
            <c:numRef>
              <c:f>'melhorias_URNAS POR REGIÃO'!$B$4:$O$4</c:f>
              <c:numCache>
                <c:formatCode>General</c:formatCode>
                <c:ptCount val="14"/>
                <c:pt idx="0">
                  <c:v>92</c:v>
                </c:pt>
                <c:pt idx="1">
                  <c:v>62</c:v>
                </c:pt>
                <c:pt idx="2">
                  <c:v>51</c:v>
                </c:pt>
                <c:pt idx="3">
                  <c:v>66</c:v>
                </c:pt>
                <c:pt idx="4">
                  <c:v>48</c:v>
                </c:pt>
                <c:pt idx="5">
                  <c:v>98</c:v>
                </c:pt>
                <c:pt idx="6">
                  <c:v>218</c:v>
                </c:pt>
                <c:pt idx="7">
                  <c:v>60</c:v>
                </c:pt>
                <c:pt idx="8">
                  <c:v>64</c:v>
                </c:pt>
                <c:pt idx="9">
                  <c:v>131</c:v>
                </c:pt>
                <c:pt idx="10">
                  <c:v>26</c:v>
                </c:pt>
                <c:pt idx="11">
                  <c:v>29</c:v>
                </c:pt>
                <c:pt idx="12">
                  <c:v>12</c:v>
                </c:pt>
                <c:pt idx="13">
                  <c:v>30</c:v>
                </c:pt>
              </c:numCache>
            </c:numRef>
          </c:val>
        </c:ser>
        <c:ser>
          <c:idx val="2"/>
          <c:order val="2"/>
          <c:tx>
            <c:strRef>
              <c:f>'melhorias_URNAS POR REGIÃO'!$A$5</c:f>
              <c:strCache>
                <c:ptCount val="1"/>
                <c:pt idx="0">
                  <c:v>DRENAGEM/ESCOAMENTO/ESGOTO</c:v>
                </c:pt>
              </c:strCache>
            </c:strRef>
          </c:tx>
          <c:dLbls>
            <c:showVal val="1"/>
          </c:dLbls>
          <c:cat>
            <c:strRef>
              <c:f>'melhorias_URNAS POR REGIÃO'!$B$1:$O$2</c:f>
              <c:strCache>
                <c:ptCount val="14"/>
                <c:pt idx="0">
                  <c:v>FEIRA DO LAVRADIO</c:v>
                </c:pt>
                <c:pt idx="1">
                  <c:v>FEIRA RUA TADEU KOSCIUSCO</c:v>
                </c:pt>
                <c:pt idx="2">
                  <c:v>RUA ANDRÉ CAVALCANTE</c:v>
                </c:pt>
                <c:pt idx="3">
                  <c:v>PRAÇA TIRADENTES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</c:v>
                </c:pt>
                <c:pt idx="7">
                  <c:v>PRAÇA JOÃO PESSOA (LAPA)</c:v>
                </c:pt>
                <c:pt idx="8">
                  <c:v>RUA DA LAPA 200</c:v>
                </c:pt>
                <c:pt idx="9">
                  <c:v>PRAÇA CRUZ VERMELHA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</c:strCache>
            </c:strRef>
          </c:cat>
          <c:val>
            <c:numRef>
              <c:f>'melhorias_URNAS POR REGIÃO'!$B$5:$O$5</c:f>
              <c:numCache>
                <c:formatCode>General</c:formatCode>
                <c:ptCount val="14"/>
                <c:pt idx="0">
                  <c:v>102</c:v>
                </c:pt>
                <c:pt idx="1">
                  <c:v>62</c:v>
                </c:pt>
                <c:pt idx="2">
                  <c:v>44</c:v>
                </c:pt>
                <c:pt idx="3">
                  <c:v>68</c:v>
                </c:pt>
                <c:pt idx="4">
                  <c:v>50</c:v>
                </c:pt>
                <c:pt idx="5">
                  <c:v>78</c:v>
                </c:pt>
                <c:pt idx="6">
                  <c:v>209</c:v>
                </c:pt>
                <c:pt idx="7">
                  <c:v>58</c:v>
                </c:pt>
                <c:pt idx="8">
                  <c:v>40</c:v>
                </c:pt>
                <c:pt idx="9">
                  <c:v>113</c:v>
                </c:pt>
                <c:pt idx="10">
                  <c:v>35</c:v>
                </c:pt>
                <c:pt idx="11">
                  <c:v>30</c:v>
                </c:pt>
                <c:pt idx="12">
                  <c:v>6</c:v>
                </c:pt>
                <c:pt idx="13">
                  <c:v>26</c:v>
                </c:pt>
              </c:numCache>
            </c:numRef>
          </c:val>
        </c:ser>
        <c:ser>
          <c:idx val="3"/>
          <c:order val="3"/>
          <c:tx>
            <c:strRef>
              <c:f>'melhorias_URNAS POR REGIÃO'!$A$6</c:f>
              <c:strCache>
                <c:ptCount val="1"/>
                <c:pt idx="0">
                  <c:v>ACOLHIMENTO DE MENORES EM SITUAÇÃO DE RISCO</c:v>
                </c:pt>
              </c:strCache>
            </c:strRef>
          </c:tx>
          <c:dLbls>
            <c:dLblPos val="ctr"/>
            <c:showVal val="1"/>
          </c:dLbls>
          <c:cat>
            <c:strRef>
              <c:f>'melhorias_URNAS POR REGIÃO'!$B$1:$O$2</c:f>
              <c:strCache>
                <c:ptCount val="14"/>
                <c:pt idx="0">
                  <c:v>FEIRA DO LAVRADIO</c:v>
                </c:pt>
                <c:pt idx="1">
                  <c:v>FEIRA RUA TADEU KOSCIUSCO</c:v>
                </c:pt>
                <c:pt idx="2">
                  <c:v>RUA ANDRÉ CAVALCANTE</c:v>
                </c:pt>
                <c:pt idx="3">
                  <c:v>PRAÇA TIRADENTES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</c:v>
                </c:pt>
                <c:pt idx="7">
                  <c:v>PRAÇA JOÃO PESSOA (LAPA)</c:v>
                </c:pt>
                <c:pt idx="8">
                  <c:v>RUA DA LAPA 200</c:v>
                </c:pt>
                <c:pt idx="9">
                  <c:v>PRAÇA CRUZ VERMELHA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</c:strCache>
            </c:strRef>
          </c:cat>
          <c:val>
            <c:numRef>
              <c:f>'melhorias_URNAS POR REGIÃO'!$B$6:$O$6</c:f>
              <c:numCache>
                <c:formatCode>General</c:formatCode>
                <c:ptCount val="14"/>
                <c:pt idx="0">
                  <c:v>44</c:v>
                </c:pt>
                <c:pt idx="1">
                  <c:v>26</c:v>
                </c:pt>
                <c:pt idx="2">
                  <c:v>19</c:v>
                </c:pt>
                <c:pt idx="3">
                  <c:v>67</c:v>
                </c:pt>
                <c:pt idx="4">
                  <c:v>32</c:v>
                </c:pt>
                <c:pt idx="5">
                  <c:v>87</c:v>
                </c:pt>
                <c:pt idx="6">
                  <c:v>295</c:v>
                </c:pt>
                <c:pt idx="7">
                  <c:v>46</c:v>
                </c:pt>
                <c:pt idx="8">
                  <c:v>47</c:v>
                </c:pt>
                <c:pt idx="9">
                  <c:v>102</c:v>
                </c:pt>
                <c:pt idx="10">
                  <c:v>20</c:v>
                </c:pt>
                <c:pt idx="11">
                  <c:v>23</c:v>
                </c:pt>
                <c:pt idx="12">
                  <c:v>5</c:v>
                </c:pt>
                <c:pt idx="13">
                  <c:v>32</c:v>
                </c:pt>
              </c:numCache>
            </c:numRef>
          </c:val>
        </c:ser>
        <c:ser>
          <c:idx val="4"/>
          <c:order val="4"/>
          <c:tx>
            <c:strRef>
              <c:f>'melhorias_URNAS POR REGIÃO'!$A$7</c:f>
              <c:strCache>
                <c:ptCount val="1"/>
                <c:pt idx="0">
                  <c:v>POLICIAMENTO PREVENTIVO</c:v>
                </c:pt>
              </c:strCache>
            </c:strRef>
          </c:tx>
          <c:dLbls>
            <c:showVal val="1"/>
          </c:dLbls>
          <c:cat>
            <c:strRef>
              <c:f>'melhorias_URNAS POR REGIÃO'!$B$1:$O$2</c:f>
              <c:strCache>
                <c:ptCount val="14"/>
                <c:pt idx="0">
                  <c:v>FEIRA DO LAVRADIO</c:v>
                </c:pt>
                <c:pt idx="1">
                  <c:v>FEIRA RUA TADEU KOSCIUSCO</c:v>
                </c:pt>
                <c:pt idx="2">
                  <c:v>RUA ANDRÉ CAVALCANTE</c:v>
                </c:pt>
                <c:pt idx="3">
                  <c:v>PRAÇA TIRADENTES</c:v>
                </c:pt>
                <c:pt idx="4">
                  <c:v>RUA DE SANTANA</c:v>
                </c:pt>
                <c:pt idx="5">
                  <c:v>RUA DA CONCEIÇÃO (DETRAN)</c:v>
                </c:pt>
                <c:pt idx="6">
                  <c:v>BAIRRO DE FÁTIMA</c:v>
                </c:pt>
                <c:pt idx="7">
                  <c:v>PRAÇA JOÃO PESSOA (LAPA)</c:v>
                </c:pt>
                <c:pt idx="8">
                  <c:v>RUA DA LAPA 200</c:v>
                </c:pt>
                <c:pt idx="9">
                  <c:v>PRAÇA CRUZ VERMELHA</c:v>
                </c:pt>
                <c:pt idx="10">
                  <c:v>RUA RIACHUELO (ACADEMIA BODY MOVIE)</c:v>
                </c:pt>
                <c:pt idx="11">
                  <c:v>RUA DO RESENDE (PROJETO DANÇARTE)</c:v>
                </c:pt>
                <c:pt idx="12">
                  <c:v>SANTA TERESA</c:v>
                </c:pt>
                <c:pt idx="13">
                  <c:v>CASTELO (IBGE)</c:v>
                </c:pt>
              </c:strCache>
            </c:strRef>
          </c:cat>
          <c:val>
            <c:numRef>
              <c:f>'melhorias_URNAS POR REGIÃO'!$B$7:$O$7</c:f>
              <c:numCache>
                <c:formatCode>General</c:formatCode>
                <c:ptCount val="14"/>
                <c:pt idx="0">
                  <c:v>53</c:v>
                </c:pt>
                <c:pt idx="1">
                  <c:v>41</c:v>
                </c:pt>
                <c:pt idx="2">
                  <c:v>30</c:v>
                </c:pt>
                <c:pt idx="3">
                  <c:v>71</c:v>
                </c:pt>
                <c:pt idx="4">
                  <c:v>51</c:v>
                </c:pt>
                <c:pt idx="5">
                  <c:v>93</c:v>
                </c:pt>
                <c:pt idx="6">
                  <c:v>149</c:v>
                </c:pt>
                <c:pt idx="7">
                  <c:v>36</c:v>
                </c:pt>
                <c:pt idx="8">
                  <c:v>56</c:v>
                </c:pt>
                <c:pt idx="9">
                  <c:v>121</c:v>
                </c:pt>
                <c:pt idx="10">
                  <c:v>25</c:v>
                </c:pt>
                <c:pt idx="11">
                  <c:v>20</c:v>
                </c:pt>
                <c:pt idx="12">
                  <c:v>25</c:v>
                </c:pt>
                <c:pt idx="13">
                  <c:v>42</c:v>
                </c:pt>
              </c:numCache>
            </c:numRef>
          </c:val>
        </c:ser>
        <c:axId val="82690432"/>
        <c:axId val="82691968"/>
      </c:barChart>
      <c:catAx>
        <c:axId val="82690432"/>
        <c:scaling>
          <c:orientation val="minMax"/>
        </c:scaling>
        <c:axPos val="b"/>
        <c:majorTickMark val="none"/>
        <c:tickLblPos val="low"/>
        <c:txPr>
          <a:bodyPr rot="2700000" vert="horz"/>
          <a:lstStyle/>
          <a:p>
            <a:pPr>
              <a:defRPr/>
            </a:pPr>
            <a:endParaRPr lang="pt-BR"/>
          </a:p>
        </c:txPr>
        <c:crossAx val="82691968"/>
        <c:crosses val="autoZero"/>
        <c:auto val="1"/>
        <c:lblAlgn val="ctr"/>
        <c:lblOffset val="1"/>
        <c:tickMarkSkip val="1"/>
      </c:catAx>
      <c:valAx>
        <c:axId val="82691968"/>
        <c:scaling>
          <c:orientation val="minMax"/>
        </c:scaling>
        <c:axPos val="l"/>
        <c:majorGridlines/>
        <c:numFmt formatCode="General" sourceLinked="1"/>
        <c:tickLblPos val="nextTo"/>
        <c:crossAx val="8269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22202194612401"/>
          <c:y val="0.2300663518703305"/>
          <c:w val="0.30303054171345106"/>
          <c:h val="0.34386702236924277"/>
        </c:manualLayout>
      </c:layout>
      <c:txPr>
        <a:bodyPr/>
        <a:lstStyle/>
        <a:p>
          <a:pPr>
            <a:defRPr sz="1400" baseline="0"/>
          </a:pPr>
          <a:endParaRPr lang="pt-BR"/>
        </a:p>
      </c:txPr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tabSelected="1" zoomScale="123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3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-15487" y="-23232"/>
    <xdr:ext cx="9648902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0.46469</cdr:x>
      <cdr:y>0.01802</cdr:y>
    </cdr:from>
    <cdr:to>
      <cdr:x>0.98716</cdr:x>
      <cdr:y>0.08623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83763" y="108420"/>
          <a:ext cx="5041237" cy="410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600" b="1"/>
            <a:t>RANKING DOS MAIORES PROBLEMAS POR SUB-REGIÃO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8902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0.2617</cdr:x>
      <cdr:y>0.05747</cdr:y>
    </cdr:from>
    <cdr:to>
      <cdr:x>0.72509</cdr:x>
      <cdr:y>0.14943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768600" y="317500"/>
          <a:ext cx="490220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600" b="1"/>
            <a:t>RANKING DOS PROBLEMAS - URNAS AVULSAS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8902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0.35753</cdr:x>
      <cdr:y>0.04372</cdr:y>
    </cdr:from>
    <cdr:to>
      <cdr:x>0.79839</cdr:x>
      <cdr:y>0.13388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378200" y="203200"/>
          <a:ext cx="416560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600" b="1"/>
            <a:t>RANKING DAS MELHORIAS PARA</a:t>
          </a:r>
          <a:r>
            <a:rPr lang="pt-BR" sz="1600" b="1" baseline="0"/>
            <a:t> A REGIÃO</a:t>
          </a:r>
          <a:endParaRPr lang="pt-BR" sz="16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648902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0.48154</cdr:x>
      <cdr:y>0.03475</cdr:y>
    </cdr:from>
    <cdr:to>
      <cdr:x>0.89165</cdr:x>
      <cdr:y>0.10425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646341" y="209085"/>
          <a:ext cx="3957135" cy="418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600" b="1"/>
            <a:t>RANKING DE MELHORIAS POR SUB-REGIÃO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-46463" y="0"/>
    <xdr:ext cx="9695365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0.22355</cdr:x>
      <cdr:y>0.02831</cdr:y>
    </cdr:from>
    <cdr:to>
      <cdr:x>0.63367</cdr:x>
      <cdr:y>0.09781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167434" y="170366"/>
          <a:ext cx="3976190" cy="418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600" b="1"/>
            <a:t>RANKING DE MELHORIAS - URNAS AVULSAS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0.22071</cdr:x>
      <cdr:y>0.03089</cdr:y>
    </cdr:from>
    <cdr:to>
      <cdr:x>0.64045</cdr:x>
      <cdr:y>0.08623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129573" y="185854"/>
          <a:ext cx="4050061" cy="332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600" b="1"/>
            <a:t>TOTAL DE PESQUISADOS = 2448 PESSOAS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648902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0.39085</cdr:x>
      <cdr:y>0.02317</cdr:y>
    </cdr:from>
    <cdr:to>
      <cdr:x>0.84029</cdr:x>
      <cdr:y>0.09138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771280" y="139390"/>
          <a:ext cx="4336586" cy="410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600"/>
        </a:p>
      </cdr:txBody>
    </cdr:sp>
  </cdr:relSizeAnchor>
  <cdr:relSizeAnchor xmlns:cdr="http://schemas.openxmlformats.org/drawingml/2006/chartDrawing">
    <cdr:from>
      <cdr:x>0.48154</cdr:x>
      <cdr:y>0.03346</cdr:y>
    </cdr:from>
    <cdr:to>
      <cdr:x>0.71268</cdr:x>
      <cdr:y>0.13642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646341" y="201341"/>
          <a:ext cx="2230244" cy="619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800" b="1"/>
            <a:t>TRÂNSITO DA LAPA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0.45024</cdr:x>
      <cdr:y>0.02706</cdr:y>
    </cdr:from>
    <cdr:to>
      <cdr:x>0.87561</cdr:x>
      <cdr:y>0.10308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44329" y="162622"/>
          <a:ext cx="4104269" cy="456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600"/>
            <a:t>PESQUISADOS POR SUB-REGIÃO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902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0.22392</cdr:x>
      <cdr:y>0.03861</cdr:y>
    </cdr:from>
    <cdr:to>
      <cdr:x>0.64045</cdr:x>
      <cdr:y>0.10682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160549" y="232317"/>
          <a:ext cx="4019085" cy="410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600"/>
            <a:t>PESQUISADOS -</a:t>
          </a:r>
          <a:r>
            <a:rPr lang="pt-BR" sz="1600" baseline="0"/>
            <a:t> URNAS AVULSAS</a:t>
          </a:r>
        </a:p>
        <a:p xmlns:a="http://schemas.openxmlformats.org/drawingml/2006/main">
          <a:endParaRPr lang="pt-BR" sz="16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902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0.33547</cdr:x>
      <cdr:y>0.03604</cdr:y>
    </cdr:from>
    <cdr:to>
      <cdr:x>0.77849</cdr:x>
      <cdr:y>0.10039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236951" y="216829"/>
          <a:ext cx="4274633" cy="387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/>
            <a:t>RANKING DOS PROBLEMAS DO CENTRO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902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1"/>
  <sheetViews>
    <sheetView workbookViewId="0">
      <selection activeCell="T32" sqref="T32"/>
    </sheetView>
  </sheetViews>
  <sheetFormatPr defaultRowHeight="15"/>
  <cols>
    <col min="1" max="1" width="19.7109375" customWidth="1"/>
    <col min="2" max="2" width="10.7109375" customWidth="1"/>
    <col min="3" max="3" width="12.7109375" customWidth="1"/>
    <col min="4" max="4" width="13.7109375" customWidth="1"/>
    <col min="5" max="5" width="12.7109375" customWidth="1"/>
    <col min="6" max="6" width="10.5703125" customWidth="1"/>
    <col min="7" max="7" width="13.5703125" customWidth="1"/>
    <col min="8" max="8" width="12.140625" customWidth="1"/>
    <col min="9" max="9" width="14.140625" customWidth="1"/>
    <col min="10" max="11" width="11.140625" customWidth="1"/>
    <col min="12" max="12" width="12.5703125" customWidth="1"/>
    <col min="13" max="14" width="13.140625" customWidth="1"/>
    <col min="15" max="15" width="15" customWidth="1"/>
    <col min="25" max="25" width="11.85546875" customWidth="1"/>
  </cols>
  <sheetData>
    <row r="1" spans="1:25">
      <c r="A1" s="26" t="s">
        <v>63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Y1" s="26"/>
    </row>
    <row r="2" spans="1:25" ht="15.7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Y2" s="26"/>
    </row>
    <row r="3" spans="1:25" ht="15.75" customHeight="1" thickBot="1">
      <c r="A3" s="1" t="s">
        <v>10</v>
      </c>
      <c r="B3" s="56" t="s">
        <v>1</v>
      </c>
      <c r="C3" s="56" t="s">
        <v>58</v>
      </c>
      <c r="D3" s="56" t="s">
        <v>47</v>
      </c>
      <c r="E3" s="56" t="s">
        <v>59</v>
      </c>
      <c r="F3" s="56" t="s">
        <v>4</v>
      </c>
      <c r="G3" s="56" t="s">
        <v>5</v>
      </c>
      <c r="H3" s="56" t="s">
        <v>62</v>
      </c>
      <c r="I3" s="56" t="s">
        <v>60</v>
      </c>
      <c r="J3" s="56" t="s">
        <v>8</v>
      </c>
      <c r="K3" s="56" t="s">
        <v>61</v>
      </c>
      <c r="L3" s="56" t="s">
        <v>66</v>
      </c>
      <c r="M3" s="56" t="s">
        <v>67</v>
      </c>
      <c r="N3" s="56" t="s">
        <v>65</v>
      </c>
      <c r="O3" s="54" t="s">
        <v>68</v>
      </c>
      <c r="P3" s="46"/>
      <c r="Q3" s="56" t="s">
        <v>9</v>
      </c>
      <c r="R3" s="56" t="s">
        <v>38</v>
      </c>
      <c r="S3" s="56" t="s">
        <v>46</v>
      </c>
      <c r="T3" s="54" t="s">
        <v>52</v>
      </c>
      <c r="U3" s="54" t="s">
        <v>53</v>
      </c>
      <c r="V3" s="54" t="s">
        <v>50</v>
      </c>
      <c r="Y3" s="5"/>
    </row>
    <row r="4" spans="1:25" ht="50.25" customHeight="1" thickBot="1">
      <c r="A4" s="1" t="s">
        <v>44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5"/>
      <c r="P4" s="47"/>
      <c r="Q4" s="57"/>
      <c r="R4" s="57"/>
      <c r="S4" s="57"/>
      <c r="T4" s="55"/>
      <c r="U4" s="55"/>
      <c r="V4" s="55"/>
    </row>
    <row r="5" spans="1:25" ht="16.5" customHeight="1" thickBot="1">
      <c r="A5" s="2" t="s">
        <v>39</v>
      </c>
      <c r="B5" s="6">
        <v>111</v>
      </c>
      <c r="C5" s="6">
        <f>67+6</f>
        <v>73</v>
      </c>
      <c r="D5" s="6">
        <v>71</v>
      </c>
      <c r="E5" s="6">
        <f>36+1+2+1</f>
        <v>40</v>
      </c>
      <c r="F5" s="6">
        <v>55</v>
      </c>
      <c r="G5" s="6">
        <v>42</v>
      </c>
      <c r="H5" s="6">
        <f>223+7</f>
        <v>230</v>
      </c>
      <c r="I5" s="6">
        <f>44+9</f>
        <v>53</v>
      </c>
      <c r="J5" s="6">
        <v>64</v>
      </c>
      <c r="K5" s="6">
        <f>162+7</f>
        <v>169</v>
      </c>
      <c r="L5" s="6">
        <v>38</v>
      </c>
      <c r="M5" s="6">
        <v>29</v>
      </c>
      <c r="N5" s="6">
        <v>30</v>
      </c>
      <c r="O5" s="27">
        <v>4</v>
      </c>
      <c r="P5" s="48"/>
      <c r="Q5" s="6">
        <v>54</v>
      </c>
      <c r="R5" s="6">
        <v>16</v>
      </c>
      <c r="S5" s="6">
        <v>87</v>
      </c>
      <c r="T5" s="6">
        <v>2</v>
      </c>
      <c r="U5" s="6">
        <v>78</v>
      </c>
      <c r="V5" s="29">
        <f>SUM(B5:U5)</f>
        <v>1246</v>
      </c>
    </row>
    <row r="6" spans="1:25" ht="15.75" thickBot="1">
      <c r="A6" s="2" t="s">
        <v>40</v>
      </c>
      <c r="B6" s="7">
        <v>18</v>
      </c>
      <c r="C6" s="7">
        <v>7</v>
      </c>
      <c r="D6" s="7">
        <v>4</v>
      </c>
      <c r="E6" s="7">
        <f>21+4+6+2</f>
        <v>33</v>
      </c>
      <c r="F6" s="7">
        <v>3</v>
      </c>
      <c r="G6" s="7">
        <v>40</v>
      </c>
      <c r="H6" s="7">
        <f>71+10</f>
        <v>81</v>
      </c>
      <c r="I6" s="7">
        <f>15+0</f>
        <v>15</v>
      </c>
      <c r="J6" s="7">
        <v>11</v>
      </c>
      <c r="K6" s="7">
        <f>2+3</f>
        <v>5</v>
      </c>
      <c r="L6" s="7">
        <v>0</v>
      </c>
      <c r="M6" s="7">
        <v>4</v>
      </c>
      <c r="N6" s="7">
        <v>2</v>
      </c>
      <c r="O6" s="28">
        <v>0</v>
      </c>
      <c r="P6" s="49"/>
      <c r="Q6" s="7">
        <v>33</v>
      </c>
      <c r="R6" s="7">
        <v>3</v>
      </c>
      <c r="S6" s="7">
        <v>2</v>
      </c>
      <c r="T6" s="7">
        <v>1</v>
      </c>
      <c r="U6" s="7">
        <v>20</v>
      </c>
      <c r="V6" s="30">
        <f>SUM(B6:U6)</f>
        <v>282</v>
      </c>
    </row>
    <row r="7" spans="1:25" ht="15.75" thickBot="1">
      <c r="A7" s="2" t="s">
        <v>41</v>
      </c>
      <c r="B7" s="7">
        <v>9</v>
      </c>
      <c r="C7" s="7">
        <v>7</v>
      </c>
      <c r="D7" s="7">
        <v>2</v>
      </c>
      <c r="E7" s="7">
        <f>67+4+4+4</f>
        <v>79</v>
      </c>
      <c r="F7" s="7">
        <v>26</v>
      </c>
      <c r="G7" s="7">
        <v>107</v>
      </c>
      <c r="H7" s="7">
        <f>107+0</f>
        <v>107</v>
      </c>
      <c r="I7" s="7">
        <f>17+2</f>
        <v>19</v>
      </c>
      <c r="J7" s="7">
        <v>39</v>
      </c>
      <c r="K7" s="7">
        <f>2+5</f>
        <v>7</v>
      </c>
      <c r="L7" s="7">
        <v>6</v>
      </c>
      <c r="M7" s="7">
        <v>1</v>
      </c>
      <c r="N7" s="7">
        <v>1</v>
      </c>
      <c r="O7" s="28">
        <v>66</v>
      </c>
      <c r="P7" s="49"/>
      <c r="Q7" s="7">
        <v>12</v>
      </c>
      <c r="R7" s="7">
        <v>15</v>
      </c>
      <c r="S7" s="7">
        <v>3</v>
      </c>
      <c r="T7" s="7">
        <v>12</v>
      </c>
      <c r="U7" s="7">
        <v>64</v>
      </c>
      <c r="V7" s="30">
        <f>SUM(B7:U7)</f>
        <v>582</v>
      </c>
    </row>
    <row r="8" spans="1:25" ht="15.75" thickBot="1">
      <c r="A8" s="2" t="s">
        <v>42</v>
      </c>
      <c r="B8" s="7">
        <v>4</v>
      </c>
      <c r="C8" s="7">
        <v>1</v>
      </c>
      <c r="D8" s="7">
        <v>1</v>
      </c>
      <c r="E8" s="7">
        <f>12+1+0+1</f>
        <v>14</v>
      </c>
      <c r="F8" s="7">
        <v>1</v>
      </c>
      <c r="G8" s="7">
        <v>12</v>
      </c>
      <c r="H8" s="7">
        <v>10</v>
      </c>
      <c r="I8" s="7">
        <f>13+2</f>
        <v>15</v>
      </c>
      <c r="J8" s="7">
        <v>2</v>
      </c>
      <c r="K8" s="12">
        <v>0</v>
      </c>
      <c r="L8" s="7">
        <v>0</v>
      </c>
      <c r="M8" s="7">
        <v>0</v>
      </c>
      <c r="N8" s="7">
        <v>1</v>
      </c>
      <c r="O8" s="28">
        <v>0</v>
      </c>
      <c r="P8" s="49"/>
      <c r="Q8" s="7">
        <v>10</v>
      </c>
      <c r="R8" s="7">
        <v>8</v>
      </c>
      <c r="S8" s="7">
        <v>0</v>
      </c>
      <c r="T8" s="7">
        <v>3</v>
      </c>
      <c r="U8" s="7">
        <v>5</v>
      </c>
      <c r="V8" s="30">
        <f>SUM(B8:U8)</f>
        <v>87</v>
      </c>
    </row>
    <row r="9" spans="1:25" ht="15.75" thickBot="1">
      <c r="A9" s="2" t="s">
        <v>43</v>
      </c>
      <c r="B9" s="7">
        <v>13</v>
      </c>
      <c r="C9" s="7">
        <v>17</v>
      </c>
      <c r="D9" s="7">
        <v>7</v>
      </c>
      <c r="E9" s="7">
        <f>25+1</f>
        <v>26</v>
      </c>
      <c r="F9" s="7">
        <v>7</v>
      </c>
      <c r="G9" s="7">
        <v>32</v>
      </c>
      <c r="H9" s="7">
        <v>39</v>
      </c>
      <c r="I9" s="7">
        <f>14+0</f>
        <v>14</v>
      </c>
      <c r="J9" s="7">
        <v>18</v>
      </c>
      <c r="K9" s="7">
        <f>16+5</f>
        <v>21</v>
      </c>
      <c r="L9" s="7">
        <v>0</v>
      </c>
      <c r="M9" s="7">
        <v>6</v>
      </c>
      <c r="N9" s="7">
        <v>5</v>
      </c>
      <c r="O9" s="28">
        <v>6</v>
      </c>
      <c r="P9" s="49"/>
      <c r="Q9" s="7">
        <v>24</v>
      </c>
      <c r="R9" s="7">
        <v>3</v>
      </c>
      <c r="S9" s="7">
        <v>10</v>
      </c>
      <c r="T9" s="7">
        <v>3</v>
      </c>
      <c r="U9" s="7">
        <v>0</v>
      </c>
      <c r="V9" s="31">
        <f>SUM(B9:U9)</f>
        <v>251</v>
      </c>
    </row>
    <row r="10" spans="1:25" ht="15.75" thickBo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0"/>
      <c r="Q10" s="5"/>
      <c r="R10" s="5"/>
      <c r="S10" s="5"/>
      <c r="T10" s="5"/>
      <c r="U10" s="5"/>
      <c r="V10" s="19"/>
    </row>
    <row r="11" spans="1:25" ht="15.75" thickBot="1">
      <c r="A11" s="14" t="s">
        <v>49</v>
      </c>
      <c r="B11" s="1">
        <f t="shared" ref="B11:J11" si="0">SUM(B5:B10)</f>
        <v>155</v>
      </c>
      <c r="C11" s="1">
        <f t="shared" si="0"/>
        <v>105</v>
      </c>
      <c r="D11" s="1">
        <f t="shared" si="0"/>
        <v>85</v>
      </c>
      <c r="E11" s="1">
        <f t="shared" si="0"/>
        <v>192</v>
      </c>
      <c r="F11" s="13">
        <f t="shared" si="0"/>
        <v>92</v>
      </c>
      <c r="G11" s="13">
        <f t="shared" si="0"/>
        <v>233</v>
      </c>
      <c r="H11" s="13">
        <f t="shared" si="0"/>
        <v>467</v>
      </c>
      <c r="I11" s="13">
        <f t="shared" si="0"/>
        <v>116</v>
      </c>
      <c r="J11" s="13">
        <f t="shared" si="0"/>
        <v>134</v>
      </c>
      <c r="K11" s="13">
        <f>SUM(K5:K10)</f>
        <v>202</v>
      </c>
      <c r="L11" s="1">
        <f>SUM(L5:L10)</f>
        <v>44</v>
      </c>
      <c r="M11" s="13">
        <f>SUM(M5:M10)</f>
        <v>40</v>
      </c>
      <c r="N11" s="13">
        <f>SUM(N5:N10)</f>
        <v>39</v>
      </c>
      <c r="O11" s="13">
        <f>SUM(O5:O10)</f>
        <v>76</v>
      </c>
      <c r="P11" s="51"/>
      <c r="Q11" s="13">
        <f>SUM(Q5:Q10)</f>
        <v>133</v>
      </c>
      <c r="R11" s="1">
        <f>SUM(R5:R10)</f>
        <v>45</v>
      </c>
      <c r="S11" s="1">
        <f>SUM(S5:S10)</f>
        <v>102</v>
      </c>
      <c r="T11" s="13">
        <f t="shared" ref="T11:U11" si="1">SUM(T5:T10)</f>
        <v>21</v>
      </c>
      <c r="U11" s="13">
        <f t="shared" si="1"/>
        <v>167</v>
      </c>
      <c r="V11" s="20">
        <f>SUM(B11:U11)</f>
        <v>2448</v>
      </c>
    </row>
    <row r="13" spans="1:25" ht="15.75" customHeight="1">
      <c r="B13" s="25"/>
    </row>
    <row r="14" spans="1:25">
      <c r="B14" s="25"/>
    </row>
    <row r="15" spans="1:25">
      <c r="B15" s="5"/>
    </row>
    <row r="16" spans="1:25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32"/>
    </row>
  </sheetData>
  <mergeCells count="20">
    <mergeCell ref="T3:T4"/>
    <mergeCell ref="M3:M4"/>
    <mergeCell ref="L3:L4"/>
    <mergeCell ref="N3:N4"/>
    <mergeCell ref="V3:V4"/>
    <mergeCell ref="B3:B4"/>
    <mergeCell ref="R3:R4"/>
    <mergeCell ref="S3:S4"/>
    <mergeCell ref="C3:C4"/>
    <mergeCell ref="D3:D4"/>
    <mergeCell ref="E3:E4"/>
    <mergeCell ref="F3:F4"/>
    <mergeCell ref="G3:G4"/>
    <mergeCell ref="I3:I4"/>
    <mergeCell ref="J3:J4"/>
    <mergeCell ref="Q3:Q4"/>
    <mergeCell ref="K3:K4"/>
    <mergeCell ref="H3:H4"/>
    <mergeCell ref="U3:U4"/>
    <mergeCell ref="O3:O4"/>
  </mergeCells>
  <printOptions horizontalCentered="1"/>
  <pageMargins left="0.27559055118110237" right="0.27559055118110237" top="0.78740157480314965" bottom="0.78740157480314965" header="0.31496062992125984" footer="0.31496062992125984"/>
  <pageSetup paperSize="9" scale="78" pageOrder="overThenDown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6"/>
  <sheetViews>
    <sheetView topLeftCell="E13" zoomScale="75" zoomScaleNormal="75" workbookViewId="0">
      <selection activeCell="Q18" sqref="Q18"/>
    </sheetView>
  </sheetViews>
  <sheetFormatPr defaultRowHeight="15"/>
  <cols>
    <col min="1" max="1" width="27.7109375" customWidth="1"/>
    <col min="2" max="2" width="11.42578125" customWidth="1"/>
    <col min="3" max="4" width="15.85546875" customWidth="1"/>
    <col min="5" max="5" width="12.7109375" customWidth="1"/>
    <col min="6" max="6" width="10.5703125" customWidth="1"/>
    <col min="7" max="7" width="15.28515625" customWidth="1"/>
    <col min="8" max="8" width="14.140625" customWidth="1"/>
    <col min="9" max="9" width="17.42578125" customWidth="1"/>
    <col min="10" max="11" width="11.140625" customWidth="1"/>
    <col min="12" max="15" width="14.42578125" customWidth="1"/>
    <col min="16" max="16" width="15.5703125" customWidth="1"/>
    <col min="17" max="17" width="14.85546875" customWidth="1"/>
    <col min="18" max="18" width="13.85546875" customWidth="1"/>
    <col min="19" max="19" width="12.5703125" customWidth="1"/>
    <col min="20" max="20" width="10.85546875" customWidth="1"/>
  </cols>
  <sheetData>
    <row r="1" spans="1:22" ht="15.75" thickBot="1">
      <c r="G1" t="s">
        <v>48</v>
      </c>
    </row>
    <row r="2" spans="1:22" ht="15.75" customHeight="1" thickBot="1">
      <c r="A2" s="1" t="s">
        <v>10</v>
      </c>
      <c r="B2" s="56" t="s">
        <v>1</v>
      </c>
      <c r="C2" s="56" t="s">
        <v>2</v>
      </c>
      <c r="D2" s="56" t="s">
        <v>47</v>
      </c>
      <c r="E2" s="56" t="s">
        <v>3</v>
      </c>
      <c r="F2" s="56" t="s">
        <v>4</v>
      </c>
      <c r="G2" s="56" t="s">
        <v>5</v>
      </c>
      <c r="H2" s="56" t="s">
        <v>6</v>
      </c>
      <c r="I2" s="56" t="s">
        <v>7</v>
      </c>
      <c r="J2" s="56" t="s">
        <v>8</v>
      </c>
      <c r="K2" s="34"/>
      <c r="L2" s="34"/>
      <c r="M2" s="34"/>
      <c r="N2" s="34"/>
      <c r="O2" s="34"/>
      <c r="P2" s="56" t="s">
        <v>9</v>
      </c>
      <c r="Q2" s="56" t="s">
        <v>0</v>
      </c>
      <c r="R2" s="56" t="s">
        <v>38</v>
      </c>
      <c r="S2" s="56" t="s">
        <v>46</v>
      </c>
      <c r="T2" s="54" t="s">
        <v>52</v>
      </c>
      <c r="U2" s="54" t="s">
        <v>53</v>
      </c>
      <c r="V2" s="54" t="s">
        <v>50</v>
      </c>
    </row>
    <row r="3" spans="1:22" ht="15.75" thickBot="1">
      <c r="A3" s="1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35"/>
      <c r="L3" s="35"/>
      <c r="M3" s="35"/>
      <c r="N3" s="35"/>
      <c r="O3" s="35"/>
      <c r="P3" s="57"/>
      <c r="Q3" s="57"/>
      <c r="R3" s="57"/>
      <c r="S3" s="57"/>
      <c r="T3" s="55"/>
      <c r="U3" s="55"/>
      <c r="V3" s="55"/>
    </row>
    <row r="4" spans="1:22" ht="15.75" thickBot="1">
      <c r="A4" s="2" t="s">
        <v>11</v>
      </c>
      <c r="B4" s="8">
        <v>118</v>
      </c>
      <c r="C4" s="6">
        <v>72</v>
      </c>
      <c r="D4" s="6">
        <v>47</v>
      </c>
      <c r="E4" s="40">
        <v>83</v>
      </c>
      <c r="F4" s="6">
        <v>64</v>
      </c>
      <c r="G4" s="6">
        <v>86</v>
      </c>
      <c r="H4" s="6">
        <v>312</v>
      </c>
      <c r="I4" s="6">
        <v>62</v>
      </c>
      <c r="J4" s="6">
        <v>48</v>
      </c>
      <c r="K4" s="6"/>
      <c r="L4" s="6"/>
      <c r="M4" s="6"/>
      <c r="N4" s="6"/>
      <c r="O4" s="6"/>
      <c r="P4" s="6">
        <v>38</v>
      </c>
      <c r="Q4" s="6">
        <v>135</v>
      </c>
      <c r="R4" s="8">
        <v>18</v>
      </c>
      <c r="S4" s="6">
        <v>71</v>
      </c>
      <c r="T4" s="6">
        <v>12</v>
      </c>
      <c r="U4" s="6">
        <v>83</v>
      </c>
      <c r="V4" s="15">
        <f t="shared" ref="V4:V12" si="0">SUM(B4:U4)</f>
        <v>1249</v>
      </c>
    </row>
    <row r="5" spans="1:22" ht="15.75" thickBot="1">
      <c r="A5" s="2" t="s">
        <v>12</v>
      </c>
      <c r="B5" s="9">
        <v>60</v>
      </c>
      <c r="C5" s="6">
        <v>68</v>
      </c>
      <c r="D5" s="7">
        <v>25</v>
      </c>
      <c r="E5" s="37">
        <v>102</v>
      </c>
      <c r="F5" s="7">
        <v>63</v>
      </c>
      <c r="G5" s="7">
        <v>103</v>
      </c>
      <c r="H5" s="7">
        <v>267</v>
      </c>
      <c r="I5" s="7">
        <v>56</v>
      </c>
      <c r="J5" s="7">
        <v>56</v>
      </c>
      <c r="K5" s="7"/>
      <c r="L5" s="7"/>
      <c r="M5" s="7"/>
      <c r="N5" s="7"/>
      <c r="O5" s="7"/>
      <c r="P5" s="7">
        <v>39</v>
      </c>
      <c r="Q5" s="7">
        <v>158</v>
      </c>
      <c r="R5" s="9">
        <v>19</v>
      </c>
      <c r="S5" s="7">
        <v>53</v>
      </c>
      <c r="T5" s="7">
        <v>12</v>
      </c>
      <c r="U5" s="6">
        <v>85</v>
      </c>
      <c r="V5" s="15">
        <f t="shared" si="0"/>
        <v>1166</v>
      </c>
    </row>
    <row r="6" spans="1:22" ht="15.75" thickBot="1">
      <c r="A6" s="2" t="s">
        <v>13</v>
      </c>
      <c r="B6" s="9">
        <v>24</v>
      </c>
      <c r="C6" s="7">
        <v>11</v>
      </c>
      <c r="D6" s="7">
        <v>12</v>
      </c>
      <c r="E6" s="39">
        <v>33</v>
      </c>
      <c r="F6" s="7">
        <v>34</v>
      </c>
      <c r="G6" s="7">
        <v>35</v>
      </c>
      <c r="H6" s="7">
        <v>113</v>
      </c>
      <c r="I6" s="7">
        <v>34</v>
      </c>
      <c r="J6" s="7">
        <v>42</v>
      </c>
      <c r="K6" s="7"/>
      <c r="L6" s="7"/>
      <c r="M6" s="7"/>
      <c r="N6" s="7"/>
      <c r="O6" s="7"/>
      <c r="P6" s="7">
        <v>9</v>
      </c>
      <c r="Q6" s="7">
        <v>40</v>
      </c>
      <c r="R6" s="9">
        <v>9</v>
      </c>
      <c r="S6" s="7">
        <v>32</v>
      </c>
      <c r="T6" s="7">
        <v>1</v>
      </c>
      <c r="U6" s="6">
        <v>30</v>
      </c>
      <c r="V6" s="15">
        <f t="shared" si="0"/>
        <v>459</v>
      </c>
    </row>
    <row r="7" spans="1:22" ht="15.75" thickBot="1">
      <c r="A7" s="2" t="s">
        <v>14</v>
      </c>
      <c r="B7" s="9">
        <v>105</v>
      </c>
      <c r="C7" s="7">
        <v>71</v>
      </c>
      <c r="D7" s="7">
        <v>57</v>
      </c>
      <c r="E7" s="37">
        <v>73</v>
      </c>
      <c r="F7" s="7">
        <v>62</v>
      </c>
      <c r="G7" s="7">
        <v>88</v>
      </c>
      <c r="H7" s="7">
        <v>229</v>
      </c>
      <c r="I7" s="7">
        <v>49</v>
      </c>
      <c r="J7" s="7">
        <v>65</v>
      </c>
      <c r="K7" s="7"/>
      <c r="L7" s="7"/>
      <c r="M7" s="7"/>
      <c r="N7" s="7"/>
      <c r="O7" s="7"/>
      <c r="P7" s="7">
        <v>35</v>
      </c>
      <c r="Q7" s="7">
        <v>143</v>
      </c>
      <c r="R7" s="9">
        <v>15</v>
      </c>
      <c r="S7" s="7">
        <v>77</v>
      </c>
      <c r="T7" s="7">
        <v>5</v>
      </c>
      <c r="U7" s="6">
        <v>96</v>
      </c>
      <c r="V7" s="15">
        <f t="shared" si="0"/>
        <v>1170</v>
      </c>
    </row>
    <row r="8" spans="1:22" ht="15.75" thickBot="1">
      <c r="A8" s="2" t="s">
        <v>15</v>
      </c>
      <c r="B8" s="9">
        <v>2</v>
      </c>
      <c r="C8" s="7">
        <v>6</v>
      </c>
      <c r="D8" s="7">
        <v>8</v>
      </c>
      <c r="E8" s="37">
        <v>21</v>
      </c>
      <c r="F8" s="7">
        <v>3</v>
      </c>
      <c r="G8" s="7">
        <v>29</v>
      </c>
      <c r="H8" s="7">
        <v>84</v>
      </c>
      <c r="I8" s="7">
        <v>22</v>
      </c>
      <c r="J8" s="7">
        <v>10</v>
      </c>
      <c r="K8" s="7"/>
      <c r="L8" s="7"/>
      <c r="M8" s="7"/>
      <c r="N8" s="7"/>
      <c r="O8" s="7"/>
      <c r="P8" s="7">
        <v>15</v>
      </c>
      <c r="Q8" s="7">
        <v>11</v>
      </c>
      <c r="R8" s="9">
        <v>5</v>
      </c>
      <c r="S8" s="7">
        <v>29</v>
      </c>
      <c r="T8" s="7">
        <v>6</v>
      </c>
      <c r="U8" s="6">
        <v>27</v>
      </c>
      <c r="V8" s="15">
        <f t="shared" si="0"/>
        <v>278</v>
      </c>
    </row>
    <row r="9" spans="1:22" ht="15.75" thickBot="1">
      <c r="A9" s="2" t="s">
        <v>16</v>
      </c>
      <c r="B9" s="9">
        <v>89</v>
      </c>
      <c r="C9" s="7">
        <v>57</v>
      </c>
      <c r="D9" s="7">
        <v>33</v>
      </c>
      <c r="E9" s="37">
        <v>99</v>
      </c>
      <c r="F9" s="7">
        <v>50</v>
      </c>
      <c r="G9" s="7">
        <v>78</v>
      </c>
      <c r="H9" s="7">
        <v>326</v>
      </c>
      <c r="I9" s="7">
        <v>83</v>
      </c>
      <c r="J9" s="7">
        <v>67</v>
      </c>
      <c r="K9" s="7"/>
      <c r="L9" s="7"/>
      <c r="M9" s="7"/>
      <c r="N9" s="7"/>
      <c r="O9" s="7"/>
      <c r="P9" s="7">
        <v>56</v>
      </c>
      <c r="Q9" s="7">
        <v>154</v>
      </c>
      <c r="R9" s="9">
        <v>15</v>
      </c>
      <c r="S9" s="7">
        <v>81</v>
      </c>
      <c r="T9" s="7">
        <v>16</v>
      </c>
      <c r="U9" s="6">
        <v>86</v>
      </c>
      <c r="V9" s="15">
        <f t="shared" si="0"/>
        <v>1290</v>
      </c>
    </row>
    <row r="10" spans="1:22" ht="15.75" thickBot="1">
      <c r="A10" s="2" t="s">
        <v>17</v>
      </c>
      <c r="B10" s="9">
        <v>15</v>
      </c>
      <c r="C10" s="7">
        <v>17</v>
      </c>
      <c r="D10" s="7">
        <v>11</v>
      </c>
      <c r="E10" s="37">
        <v>38</v>
      </c>
      <c r="F10" s="7">
        <v>19</v>
      </c>
      <c r="G10" s="7">
        <v>43</v>
      </c>
      <c r="H10" s="7">
        <v>70</v>
      </c>
      <c r="I10" s="7">
        <v>15</v>
      </c>
      <c r="J10" s="7">
        <v>22</v>
      </c>
      <c r="K10" s="7"/>
      <c r="L10" s="7"/>
      <c r="M10" s="7"/>
      <c r="N10" s="7"/>
      <c r="O10" s="7"/>
      <c r="P10" s="7">
        <v>22</v>
      </c>
      <c r="Q10" s="7">
        <v>40</v>
      </c>
      <c r="R10" s="9">
        <v>12</v>
      </c>
      <c r="S10" s="7">
        <v>35</v>
      </c>
      <c r="T10" s="7">
        <v>3</v>
      </c>
      <c r="U10" s="6">
        <v>42</v>
      </c>
      <c r="V10" s="15">
        <f t="shared" si="0"/>
        <v>404</v>
      </c>
    </row>
    <row r="11" spans="1:22" ht="15.75" thickBot="1">
      <c r="A11" s="2" t="s">
        <v>18</v>
      </c>
      <c r="B11" s="9">
        <v>13</v>
      </c>
      <c r="C11" s="7">
        <v>10</v>
      </c>
      <c r="D11" s="7">
        <v>4</v>
      </c>
      <c r="E11" s="37">
        <v>30</v>
      </c>
      <c r="F11" s="7">
        <v>15</v>
      </c>
      <c r="G11" s="7">
        <v>21</v>
      </c>
      <c r="H11" s="7">
        <v>52</v>
      </c>
      <c r="I11" s="7">
        <v>23</v>
      </c>
      <c r="J11" s="7">
        <v>19</v>
      </c>
      <c r="K11" s="7"/>
      <c r="L11" s="7"/>
      <c r="M11" s="7"/>
      <c r="N11" s="7"/>
      <c r="O11" s="7"/>
      <c r="P11" s="7">
        <v>12</v>
      </c>
      <c r="Q11" s="7">
        <v>42</v>
      </c>
      <c r="R11" s="9">
        <v>4</v>
      </c>
      <c r="S11" s="7">
        <v>14</v>
      </c>
      <c r="T11" s="7">
        <v>5</v>
      </c>
      <c r="U11" s="6">
        <v>25</v>
      </c>
      <c r="V11" s="15">
        <f t="shared" si="0"/>
        <v>289</v>
      </c>
    </row>
    <row r="12" spans="1:22" ht="30.75" thickBot="1">
      <c r="A12" s="4" t="s">
        <v>19</v>
      </c>
      <c r="B12" s="10">
        <v>52</v>
      </c>
      <c r="C12" s="11">
        <v>19</v>
      </c>
      <c r="D12" s="11">
        <v>18</v>
      </c>
      <c r="E12" s="38">
        <v>62</v>
      </c>
      <c r="F12" s="11">
        <v>37</v>
      </c>
      <c r="G12" s="11">
        <v>60</v>
      </c>
      <c r="H12" s="11">
        <v>52</v>
      </c>
      <c r="I12" s="11">
        <v>33</v>
      </c>
      <c r="J12" s="11">
        <v>38</v>
      </c>
      <c r="K12" s="11"/>
      <c r="L12" s="11"/>
      <c r="M12" s="11"/>
      <c r="N12" s="11"/>
      <c r="O12" s="11"/>
      <c r="P12" s="11">
        <v>24</v>
      </c>
      <c r="Q12" s="11">
        <v>59</v>
      </c>
      <c r="R12" s="10">
        <v>14</v>
      </c>
      <c r="S12" s="11">
        <v>30</v>
      </c>
      <c r="T12" s="11">
        <v>10</v>
      </c>
      <c r="U12" s="11">
        <v>60</v>
      </c>
      <c r="V12" s="33">
        <f t="shared" si="0"/>
        <v>568</v>
      </c>
    </row>
    <row r="14" spans="1:22">
      <c r="B14" s="58" t="s">
        <v>64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22" ht="15.75" thickBot="1"/>
    <row r="16" spans="1:22" ht="15.75" customHeight="1" thickBot="1">
      <c r="A16" s="1" t="s">
        <v>10</v>
      </c>
      <c r="B16" s="56" t="s">
        <v>1</v>
      </c>
      <c r="C16" s="56" t="s">
        <v>2</v>
      </c>
      <c r="D16" s="56" t="s">
        <v>47</v>
      </c>
      <c r="E16" s="56" t="s">
        <v>3</v>
      </c>
      <c r="F16" s="56" t="s">
        <v>4</v>
      </c>
      <c r="G16" s="56" t="s">
        <v>5</v>
      </c>
      <c r="H16" s="56" t="s">
        <v>6</v>
      </c>
      <c r="I16" s="56" t="s">
        <v>7</v>
      </c>
      <c r="J16" s="56" t="s">
        <v>8</v>
      </c>
      <c r="K16" s="56" t="s">
        <v>0</v>
      </c>
      <c r="L16" s="56" t="s">
        <v>66</v>
      </c>
      <c r="M16" s="56" t="s">
        <v>67</v>
      </c>
      <c r="N16" s="56" t="s">
        <v>65</v>
      </c>
      <c r="O16" s="54" t="s">
        <v>68</v>
      </c>
      <c r="P16" s="53"/>
      <c r="Q16" s="56" t="s">
        <v>9</v>
      </c>
      <c r="R16" s="56" t="s">
        <v>38</v>
      </c>
      <c r="S16" s="56" t="s">
        <v>46</v>
      </c>
      <c r="T16" s="54" t="s">
        <v>52</v>
      </c>
      <c r="U16" s="54" t="s">
        <v>53</v>
      </c>
      <c r="V16" s="54" t="s">
        <v>50</v>
      </c>
    </row>
    <row r="17" spans="1:22" ht="33" customHeight="1" thickBot="1">
      <c r="A17" s="1" t="s">
        <v>20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5"/>
      <c r="P17" s="53"/>
      <c r="Q17" s="57"/>
      <c r="R17" s="57"/>
      <c r="S17" s="57"/>
      <c r="T17" s="55"/>
      <c r="U17" s="55"/>
      <c r="V17" s="55"/>
    </row>
    <row r="18" spans="1:22" ht="15.75" thickBot="1">
      <c r="A18" s="2" t="s">
        <v>16</v>
      </c>
      <c r="B18" s="8">
        <v>89</v>
      </c>
      <c r="C18" s="6">
        <v>57</v>
      </c>
      <c r="D18" s="6">
        <v>33</v>
      </c>
      <c r="E18" s="36">
        <v>99</v>
      </c>
      <c r="F18" s="6">
        <v>50</v>
      </c>
      <c r="G18" s="6">
        <v>78</v>
      </c>
      <c r="H18" s="6">
        <v>326</v>
      </c>
      <c r="I18" s="6">
        <v>83</v>
      </c>
      <c r="J18" s="6">
        <v>67</v>
      </c>
      <c r="K18" s="6">
        <v>154</v>
      </c>
      <c r="L18" s="6">
        <v>34</v>
      </c>
      <c r="M18" s="6">
        <v>28</v>
      </c>
      <c r="N18" s="6">
        <v>8</v>
      </c>
      <c r="O18" s="6">
        <v>43</v>
      </c>
      <c r="P18" s="53"/>
      <c r="Q18" s="6">
        <v>56</v>
      </c>
      <c r="R18" s="8">
        <v>15</v>
      </c>
      <c r="S18" s="6">
        <v>81</v>
      </c>
      <c r="T18" s="6">
        <v>16</v>
      </c>
      <c r="U18" s="6">
        <v>86</v>
      </c>
      <c r="V18" s="15">
        <f t="shared" ref="V18:V26" si="1">SUM(B18:U18)</f>
        <v>1403</v>
      </c>
    </row>
    <row r="19" spans="1:22" ht="15.75" thickBot="1">
      <c r="A19" s="2" t="s">
        <v>11</v>
      </c>
      <c r="B19" s="9">
        <v>118</v>
      </c>
      <c r="C19" s="6">
        <v>72</v>
      </c>
      <c r="D19" s="7">
        <v>47</v>
      </c>
      <c r="E19" s="39">
        <v>83</v>
      </c>
      <c r="F19" s="7">
        <v>64</v>
      </c>
      <c r="G19" s="7">
        <v>86</v>
      </c>
      <c r="H19" s="7">
        <v>312</v>
      </c>
      <c r="I19" s="7">
        <v>62</v>
      </c>
      <c r="J19" s="7">
        <v>48</v>
      </c>
      <c r="K19" s="7">
        <v>135</v>
      </c>
      <c r="L19" s="7">
        <v>37</v>
      </c>
      <c r="M19" s="7">
        <v>31</v>
      </c>
      <c r="N19" s="7">
        <v>16</v>
      </c>
      <c r="O19" s="6">
        <v>34</v>
      </c>
      <c r="P19" s="53"/>
      <c r="Q19" s="7">
        <v>38</v>
      </c>
      <c r="R19" s="9">
        <v>18</v>
      </c>
      <c r="S19" s="7">
        <v>71</v>
      </c>
      <c r="T19" s="7">
        <v>12</v>
      </c>
      <c r="U19" s="6">
        <v>83</v>
      </c>
      <c r="V19" s="15">
        <f t="shared" si="1"/>
        <v>1367</v>
      </c>
    </row>
    <row r="20" spans="1:22" ht="15.75" thickBot="1">
      <c r="A20" s="2" t="s">
        <v>12</v>
      </c>
      <c r="B20" s="9">
        <v>60</v>
      </c>
      <c r="C20" s="7">
        <v>68</v>
      </c>
      <c r="D20" s="7">
        <v>25</v>
      </c>
      <c r="E20" s="37">
        <v>102</v>
      </c>
      <c r="F20" s="7">
        <v>63</v>
      </c>
      <c r="G20" s="7">
        <v>103</v>
      </c>
      <c r="H20" s="7">
        <v>267</v>
      </c>
      <c r="I20" s="7">
        <v>56</v>
      </c>
      <c r="J20" s="7">
        <v>56</v>
      </c>
      <c r="K20" s="7">
        <v>158</v>
      </c>
      <c r="L20" s="7">
        <v>29</v>
      </c>
      <c r="M20" s="7">
        <v>18</v>
      </c>
      <c r="N20" s="7">
        <v>28</v>
      </c>
      <c r="O20" s="6">
        <v>59</v>
      </c>
      <c r="P20" s="53"/>
      <c r="Q20" s="7">
        <v>39</v>
      </c>
      <c r="R20" s="9">
        <v>19</v>
      </c>
      <c r="S20" s="7">
        <v>53</v>
      </c>
      <c r="T20" s="7">
        <v>12</v>
      </c>
      <c r="U20" s="6">
        <v>85</v>
      </c>
      <c r="V20" s="15">
        <f t="shared" si="1"/>
        <v>1300</v>
      </c>
    </row>
    <row r="21" spans="1:22" ht="15.75" thickBot="1">
      <c r="A21" s="2" t="s">
        <v>14</v>
      </c>
      <c r="B21" s="9">
        <v>105</v>
      </c>
      <c r="C21" s="7">
        <v>71</v>
      </c>
      <c r="D21" s="7">
        <v>57</v>
      </c>
      <c r="E21" s="37">
        <v>73</v>
      </c>
      <c r="F21" s="7">
        <v>62</v>
      </c>
      <c r="G21" s="7">
        <v>88</v>
      </c>
      <c r="H21" s="7">
        <v>229</v>
      </c>
      <c r="I21" s="7">
        <v>49</v>
      </c>
      <c r="J21" s="7">
        <v>65</v>
      </c>
      <c r="K21" s="7">
        <v>143</v>
      </c>
      <c r="L21" s="7">
        <v>32</v>
      </c>
      <c r="M21" s="7">
        <v>26</v>
      </c>
      <c r="N21" s="7">
        <v>13</v>
      </c>
      <c r="O21" s="6">
        <v>25</v>
      </c>
      <c r="P21" s="53"/>
      <c r="Q21" s="7">
        <v>35</v>
      </c>
      <c r="R21" s="9">
        <v>15</v>
      </c>
      <c r="S21" s="7">
        <v>77</v>
      </c>
      <c r="T21" s="7">
        <v>5</v>
      </c>
      <c r="U21" s="6">
        <v>96</v>
      </c>
      <c r="V21" s="15">
        <f t="shared" si="1"/>
        <v>1266</v>
      </c>
    </row>
    <row r="22" spans="1:22" ht="30.75" thickBot="1">
      <c r="A22" s="4" t="s">
        <v>19</v>
      </c>
      <c r="B22" s="10">
        <v>52</v>
      </c>
      <c r="C22" s="11">
        <v>19</v>
      </c>
      <c r="D22" s="11">
        <v>18</v>
      </c>
      <c r="E22" s="38">
        <v>62</v>
      </c>
      <c r="F22" s="11">
        <v>37</v>
      </c>
      <c r="G22" s="11">
        <v>60</v>
      </c>
      <c r="H22" s="11">
        <v>52</v>
      </c>
      <c r="I22" s="11">
        <v>33</v>
      </c>
      <c r="J22" s="11">
        <v>38</v>
      </c>
      <c r="K22" s="11">
        <v>59</v>
      </c>
      <c r="L22" s="11">
        <v>13</v>
      </c>
      <c r="M22" s="11">
        <v>19</v>
      </c>
      <c r="N22" s="11">
        <v>20</v>
      </c>
      <c r="O22" s="41">
        <v>31</v>
      </c>
      <c r="P22" s="53"/>
      <c r="Q22" s="11">
        <v>24</v>
      </c>
      <c r="R22" s="10">
        <v>14</v>
      </c>
      <c r="S22" s="11">
        <v>30</v>
      </c>
      <c r="T22" s="11">
        <v>10</v>
      </c>
      <c r="U22" s="41">
        <v>60</v>
      </c>
      <c r="V22" s="42">
        <f t="shared" si="1"/>
        <v>651</v>
      </c>
    </row>
    <row r="23" spans="1:22" ht="15.75" thickBot="1">
      <c r="A23" s="2" t="s">
        <v>13</v>
      </c>
      <c r="B23" s="9">
        <v>24</v>
      </c>
      <c r="C23" s="7">
        <v>11</v>
      </c>
      <c r="D23" s="7">
        <v>12</v>
      </c>
      <c r="E23" s="39">
        <v>33</v>
      </c>
      <c r="F23" s="7">
        <v>34</v>
      </c>
      <c r="G23" s="7">
        <v>35</v>
      </c>
      <c r="H23" s="7">
        <v>113</v>
      </c>
      <c r="I23" s="7">
        <v>34</v>
      </c>
      <c r="J23" s="7">
        <v>42</v>
      </c>
      <c r="K23" s="7">
        <v>40</v>
      </c>
      <c r="L23" s="7">
        <v>13</v>
      </c>
      <c r="M23" s="7">
        <v>7</v>
      </c>
      <c r="N23" s="7">
        <v>13</v>
      </c>
      <c r="O23" s="6">
        <v>8</v>
      </c>
      <c r="P23" s="53"/>
      <c r="Q23" s="7">
        <v>9</v>
      </c>
      <c r="R23" s="9">
        <v>9</v>
      </c>
      <c r="S23" s="7">
        <v>32</v>
      </c>
      <c r="T23" s="7">
        <v>1</v>
      </c>
      <c r="U23" s="6">
        <v>30</v>
      </c>
      <c r="V23" s="15">
        <f t="shared" si="1"/>
        <v>500</v>
      </c>
    </row>
    <row r="24" spans="1:22" ht="15.75" thickBot="1">
      <c r="A24" s="2" t="s">
        <v>17</v>
      </c>
      <c r="B24" s="9">
        <v>15</v>
      </c>
      <c r="C24" s="7">
        <v>17</v>
      </c>
      <c r="D24" s="7">
        <v>11</v>
      </c>
      <c r="E24" s="37">
        <v>38</v>
      </c>
      <c r="F24" s="7">
        <v>19</v>
      </c>
      <c r="G24" s="7">
        <v>43</v>
      </c>
      <c r="H24" s="7">
        <v>70</v>
      </c>
      <c r="I24" s="7">
        <v>15</v>
      </c>
      <c r="J24" s="7">
        <v>22</v>
      </c>
      <c r="K24" s="7">
        <v>40</v>
      </c>
      <c r="L24" s="7">
        <v>11</v>
      </c>
      <c r="M24" s="7">
        <v>17</v>
      </c>
      <c r="N24" s="7">
        <v>9</v>
      </c>
      <c r="O24" s="6">
        <v>16</v>
      </c>
      <c r="P24" s="53"/>
      <c r="Q24" s="7">
        <v>22</v>
      </c>
      <c r="R24" s="9">
        <v>12</v>
      </c>
      <c r="S24" s="7">
        <v>35</v>
      </c>
      <c r="T24" s="7">
        <v>3</v>
      </c>
      <c r="U24" s="6">
        <v>42</v>
      </c>
      <c r="V24" s="15">
        <f t="shared" si="1"/>
        <v>457</v>
      </c>
    </row>
    <row r="25" spans="1:22" ht="15.75" thickBot="1">
      <c r="A25" s="2" t="s">
        <v>18</v>
      </c>
      <c r="B25" s="9">
        <v>13</v>
      </c>
      <c r="C25" s="7">
        <v>10</v>
      </c>
      <c r="D25" s="7">
        <v>4</v>
      </c>
      <c r="E25" s="37">
        <v>30</v>
      </c>
      <c r="F25" s="7">
        <v>15</v>
      </c>
      <c r="G25" s="7">
        <v>21</v>
      </c>
      <c r="H25" s="7">
        <v>52</v>
      </c>
      <c r="I25" s="7">
        <v>23</v>
      </c>
      <c r="J25" s="7">
        <v>19</v>
      </c>
      <c r="K25" s="7">
        <v>42</v>
      </c>
      <c r="L25" s="7">
        <v>6</v>
      </c>
      <c r="M25" s="7">
        <v>8</v>
      </c>
      <c r="N25" s="7">
        <v>14</v>
      </c>
      <c r="O25" s="6">
        <v>18</v>
      </c>
      <c r="P25" s="53"/>
      <c r="Q25" s="7">
        <v>12</v>
      </c>
      <c r="R25" s="9">
        <v>4</v>
      </c>
      <c r="S25" s="7">
        <v>14</v>
      </c>
      <c r="T25" s="7">
        <v>5</v>
      </c>
      <c r="U25" s="6">
        <v>25</v>
      </c>
      <c r="V25" s="15">
        <f t="shared" si="1"/>
        <v>335</v>
      </c>
    </row>
    <row r="26" spans="1:22" ht="15.75" thickBot="1">
      <c r="A26" s="2" t="s">
        <v>15</v>
      </c>
      <c r="B26" s="9">
        <v>2</v>
      </c>
      <c r="C26" s="7">
        <v>6</v>
      </c>
      <c r="D26" s="7">
        <v>8</v>
      </c>
      <c r="E26" s="37">
        <v>21</v>
      </c>
      <c r="F26" s="7">
        <v>3</v>
      </c>
      <c r="G26" s="7">
        <v>29</v>
      </c>
      <c r="H26" s="7">
        <v>84</v>
      </c>
      <c r="I26" s="7">
        <v>22</v>
      </c>
      <c r="J26" s="7">
        <v>10</v>
      </c>
      <c r="K26" s="7">
        <v>11</v>
      </c>
      <c r="L26" s="7">
        <v>8</v>
      </c>
      <c r="M26" s="7">
        <v>5</v>
      </c>
      <c r="N26" s="7">
        <v>1</v>
      </c>
      <c r="O26" s="7">
        <v>10</v>
      </c>
      <c r="P26" s="53"/>
      <c r="Q26" s="7">
        <v>15</v>
      </c>
      <c r="R26" s="9">
        <v>5</v>
      </c>
      <c r="S26" s="7">
        <v>29</v>
      </c>
      <c r="T26" s="7">
        <v>6</v>
      </c>
      <c r="U26" s="7">
        <v>27</v>
      </c>
      <c r="V26" s="16">
        <f t="shared" si="1"/>
        <v>302</v>
      </c>
    </row>
  </sheetData>
  <sortState ref="A17:Z25">
    <sortCondition descending="1" ref="V17:V25"/>
  </sortState>
  <mergeCells count="37">
    <mergeCell ref="B14:R14"/>
    <mergeCell ref="R2:R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V2:V3"/>
    <mergeCell ref="B16:B17"/>
    <mergeCell ref="C16:C17"/>
    <mergeCell ref="D16:D17"/>
    <mergeCell ref="E16:E17"/>
    <mergeCell ref="F16:F17"/>
    <mergeCell ref="G16:G17"/>
    <mergeCell ref="H16:H17"/>
    <mergeCell ref="I16:I17"/>
    <mergeCell ref="S2:S3"/>
    <mergeCell ref="T2:T3"/>
    <mergeCell ref="U2:U3"/>
    <mergeCell ref="V16:V17"/>
    <mergeCell ref="J16:J17"/>
    <mergeCell ref="Q16:Q17"/>
    <mergeCell ref="K16:K17"/>
    <mergeCell ref="U16:U17"/>
    <mergeCell ref="O16:O17"/>
    <mergeCell ref="R16:R17"/>
    <mergeCell ref="S16:S17"/>
    <mergeCell ref="L16:L17"/>
    <mergeCell ref="N16:N17"/>
    <mergeCell ref="T16:T17"/>
    <mergeCell ref="M16:M17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52" pageOrder="overThenDown" orientation="landscape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zoomScale="75" zoomScaleNormal="75" workbookViewId="0">
      <selection activeCell="S29" sqref="S29"/>
    </sheetView>
  </sheetViews>
  <sheetFormatPr defaultRowHeight="15"/>
  <cols>
    <col min="1" max="1" width="27.7109375" customWidth="1"/>
    <col min="2" max="2" width="11.42578125" customWidth="1"/>
    <col min="3" max="4" width="15.85546875" customWidth="1"/>
    <col min="5" max="5" width="12.7109375" customWidth="1"/>
    <col min="6" max="6" width="10.5703125" customWidth="1"/>
    <col min="7" max="7" width="15.28515625" customWidth="1"/>
    <col min="8" max="8" width="14.140625" customWidth="1"/>
    <col min="9" max="9" width="17.42578125" customWidth="1"/>
    <col min="10" max="13" width="11.140625" customWidth="1"/>
    <col min="15" max="15" width="16.5703125" customWidth="1"/>
    <col min="16" max="16" width="15.5703125" customWidth="1"/>
    <col min="17" max="17" width="16.140625" customWidth="1"/>
    <col min="18" max="18" width="13.140625" customWidth="1"/>
    <col min="19" max="19" width="11.5703125" customWidth="1"/>
    <col min="20" max="20" width="11.85546875" customWidth="1"/>
    <col min="21" max="21" width="11.5703125" customWidth="1"/>
  </cols>
  <sheetData>
    <row r="1" spans="1:22" ht="20.25" customHeight="1" thickBot="1">
      <c r="A1" s="1" t="s">
        <v>10</v>
      </c>
      <c r="B1" s="56" t="s">
        <v>1</v>
      </c>
      <c r="C1" s="56" t="s">
        <v>2</v>
      </c>
      <c r="D1" s="56" t="s">
        <v>47</v>
      </c>
      <c r="E1" s="56" t="s">
        <v>3</v>
      </c>
      <c r="F1" s="56" t="s">
        <v>4</v>
      </c>
      <c r="G1" s="56" t="s">
        <v>5</v>
      </c>
      <c r="H1" s="56" t="s">
        <v>6</v>
      </c>
      <c r="I1" s="56" t="s">
        <v>7</v>
      </c>
      <c r="J1" s="56" t="s">
        <v>8</v>
      </c>
      <c r="K1" s="56" t="s">
        <v>0</v>
      </c>
      <c r="L1" s="56" t="s">
        <v>66</v>
      </c>
      <c r="M1" s="56" t="s">
        <v>67</v>
      </c>
      <c r="N1" s="56" t="s">
        <v>65</v>
      </c>
      <c r="O1" s="54" t="s">
        <v>68</v>
      </c>
      <c r="P1" s="53"/>
      <c r="Q1" s="56" t="s">
        <v>9</v>
      </c>
      <c r="R1" s="56" t="s">
        <v>38</v>
      </c>
      <c r="S1" s="56" t="s">
        <v>46</v>
      </c>
      <c r="T1" s="54" t="s">
        <v>52</v>
      </c>
      <c r="U1" s="54" t="s">
        <v>53</v>
      </c>
      <c r="V1" s="54" t="s">
        <v>50</v>
      </c>
    </row>
    <row r="2" spans="1:22" ht="24.75" customHeight="1" thickBot="1">
      <c r="A2" s="1" t="s">
        <v>57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5"/>
      <c r="P2" s="53"/>
      <c r="Q2" s="57"/>
      <c r="R2" s="57"/>
      <c r="S2" s="57"/>
      <c r="T2" s="55"/>
      <c r="U2" s="55"/>
      <c r="V2" s="59"/>
    </row>
    <row r="3" spans="1:22" ht="30.75" thickBot="1">
      <c r="A3" s="3" t="s">
        <v>28</v>
      </c>
      <c r="B3" s="8">
        <v>108</v>
      </c>
      <c r="C3" s="6">
        <v>69</v>
      </c>
      <c r="D3" s="6">
        <v>54</v>
      </c>
      <c r="E3" s="6">
        <v>107</v>
      </c>
      <c r="F3" s="6">
        <v>64</v>
      </c>
      <c r="G3" s="6">
        <v>133</v>
      </c>
      <c r="H3" s="6">
        <v>343</v>
      </c>
      <c r="I3" s="6">
        <v>77</v>
      </c>
      <c r="J3" s="6">
        <v>74</v>
      </c>
      <c r="K3" s="8">
        <v>150</v>
      </c>
      <c r="L3" s="6">
        <v>34</v>
      </c>
      <c r="M3" s="6">
        <v>33</v>
      </c>
      <c r="N3" s="6">
        <v>7</v>
      </c>
      <c r="O3" s="6">
        <v>47</v>
      </c>
      <c r="P3" s="53"/>
      <c r="Q3" s="6">
        <v>70</v>
      </c>
      <c r="R3" s="8">
        <v>20</v>
      </c>
      <c r="S3" s="6">
        <v>74</v>
      </c>
      <c r="T3" s="6">
        <v>16</v>
      </c>
      <c r="U3" s="6">
        <v>46</v>
      </c>
      <c r="V3" s="16">
        <f t="shared" ref="V3:V17" si="0">SUM(B3:U3)</f>
        <v>1526</v>
      </c>
    </row>
    <row r="4" spans="1:22" ht="15.75" thickBot="1">
      <c r="A4" s="2" t="s">
        <v>21</v>
      </c>
      <c r="B4" s="9">
        <v>92</v>
      </c>
      <c r="C4" s="7">
        <v>62</v>
      </c>
      <c r="D4" s="7">
        <v>51</v>
      </c>
      <c r="E4" s="7">
        <v>66</v>
      </c>
      <c r="F4" s="7">
        <v>48</v>
      </c>
      <c r="G4" s="7">
        <v>98</v>
      </c>
      <c r="H4" s="7">
        <v>218</v>
      </c>
      <c r="I4" s="7">
        <v>60</v>
      </c>
      <c r="J4" s="7">
        <v>64</v>
      </c>
      <c r="K4" s="9">
        <v>131</v>
      </c>
      <c r="L4" s="7">
        <v>26</v>
      </c>
      <c r="M4" s="7">
        <v>29</v>
      </c>
      <c r="N4" s="7">
        <v>12</v>
      </c>
      <c r="O4" s="6">
        <v>30</v>
      </c>
      <c r="P4" s="53"/>
      <c r="Q4" s="7">
        <v>41</v>
      </c>
      <c r="R4" s="9">
        <v>14</v>
      </c>
      <c r="S4" s="7">
        <v>61</v>
      </c>
      <c r="T4" s="7">
        <v>8</v>
      </c>
      <c r="U4" s="6">
        <v>76</v>
      </c>
      <c r="V4" s="16">
        <f t="shared" si="0"/>
        <v>1187</v>
      </c>
    </row>
    <row r="5" spans="1:22" ht="30.75" thickBot="1">
      <c r="A5" s="3" t="s">
        <v>34</v>
      </c>
      <c r="B5" s="9">
        <v>102</v>
      </c>
      <c r="C5" s="7">
        <v>62</v>
      </c>
      <c r="D5" s="7">
        <v>44</v>
      </c>
      <c r="E5" s="7">
        <v>68</v>
      </c>
      <c r="F5" s="7">
        <v>50</v>
      </c>
      <c r="G5" s="7">
        <v>78</v>
      </c>
      <c r="H5" s="7">
        <v>209</v>
      </c>
      <c r="I5" s="7">
        <v>58</v>
      </c>
      <c r="J5" s="7">
        <v>40</v>
      </c>
      <c r="K5" s="9">
        <v>113</v>
      </c>
      <c r="L5" s="7">
        <v>35</v>
      </c>
      <c r="M5" s="7">
        <v>30</v>
      </c>
      <c r="N5" s="7">
        <v>6</v>
      </c>
      <c r="O5" s="6">
        <v>26</v>
      </c>
      <c r="P5" s="53"/>
      <c r="Q5" s="7">
        <v>35</v>
      </c>
      <c r="R5" s="9">
        <v>18</v>
      </c>
      <c r="S5" s="7">
        <v>76</v>
      </c>
      <c r="T5" s="7">
        <v>14</v>
      </c>
      <c r="U5" s="6">
        <v>81</v>
      </c>
      <c r="V5" s="16">
        <f t="shared" si="0"/>
        <v>1145</v>
      </c>
    </row>
    <row r="6" spans="1:22" ht="30.75" thickBot="1">
      <c r="A6" s="3" t="s">
        <v>29</v>
      </c>
      <c r="B6" s="9">
        <v>44</v>
      </c>
      <c r="C6" s="7">
        <v>26</v>
      </c>
      <c r="D6" s="7">
        <v>19</v>
      </c>
      <c r="E6" s="7">
        <v>67</v>
      </c>
      <c r="F6" s="7">
        <v>32</v>
      </c>
      <c r="G6" s="7">
        <v>87</v>
      </c>
      <c r="H6" s="7">
        <v>295</v>
      </c>
      <c r="I6" s="7">
        <v>46</v>
      </c>
      <c r="J6" s="7">
        <v>47</v>
      </c>
      <c r="K6" s="9">
        <v>102</v>
      </c>
      <c r="L6" s="7">
        <v>20</v>
      </c>
      <c r="M6" s="7">
        <v>23</v>
      </c>
      <c r="N6" s="7">
        <v>5</v>
      </c>
      <c r="O6" s="6">
        <v>32</v>
      </c>
      <c r="P6" s="53"/>
      <c r="Q6" s="7">
        <v>44</v>
      </c>
      <c r="R6" s="9">
        <v>10</v>
      </c>
      <c r="S6" s="7">
        <v>43</v>
      </c>
      <c r="T6" s="7">
        <v>7</v>
      </c>
      <c r="U6" s="6">
        <v>66</v>
      </c>
      <c r="V6" s="16">
        <f t="shared" si="0"/>
        <v>1015</v>
      </c>
    </row>
    <row r="7" spans="1:22" ht="15.75" thickBot="1">
      <c r="A7" s="3" t="s">
        <v>23</v>
      </c>
      <c r="B7" s="9">
        <v>53</v>
      </c>
      <c r="C7" s="7">
        <v>41</v>
      </c>
      <c r="D7" s="7">
        <v>30</v>
      </c>
      <c r="E7" s="7">
        <v>71</v>
      </c>
      <c r="F7" s="7">
        <v>51</v>
      </c>
      <c r="G7" s="7">
        <v>93</v>
      </c>
      <c r="H7" s="7">
        <v>149</v>
      </c>
      <c r="I7" s="7">
        <v>36</v>
      </c>
      <c r="J7" s="7">
        <v>56</v>
      </c>
      <c r="K7" s="9">
        <v>121</v>
      </c>
      <c r="L7" s="7">
        <v>25</v>
      </c>
      <c r="M7" s="7">
        <v>20</v>
      </c>
      <c r="N7" s="7">
        <v>25</v>
      </c>
      <c r="O7" s="6">
        <v>42</v>
      </c>
      <c r="P7" s="53"/>
      <c r="Q7" s="7">
        <v>42</v>
      </c>
      <c r="R7" s="9">
        <v>17</v>
      </c>
      <c r="S7" s="7">
        <v>42</v>
      </c>
      <c r="T7" s="7">
        <v>10</v>
      </c>
      <c r="U7" s="6">
        <v>61</v>
      </c>
      <c r="V7" s="16">
        <f t="shared" si="0"/>
        <v>985</v>
      </c>
    </row>
    <row r="8" spans="1:22" ht="15.75" thickBot="1">
      <c r="A8" s="3" t="s">
        <v>24</v>
      </c>
      <c r="B8" s="9">
        <v>34</v>
      </c>
      <c r="C8" s="7">
        <v>22</v>
      </c>
      <c r="D8" s="7">
        <v>25</v>
      </c>
      <c r="E8" s="7">
        <v>65</v>
      </c>
      <c r="F8" s="7">
        <v>31</v>
      </c>
      <c r="G8" s="7">
        <v>82</v>
      </c>
      <c r="H8" s="7">
        <v>108</v>
      </c>
      <c r="I8" s="7">
        <v>37</v>
      </c>
      <c r="J8" s="7">
        <v>31</v>
      </c>
      <c r="K8" s="9">
        <v>93</v>
      </c>
      <c r="L8" s="7">
        <v>19</v>
      </c>
      <c r="M8" s="7">
        <v>17</v>
      </c>
      <c r="N8" s="7">
        <v>20</v>
      </c>
      <c r="O8" s="6">
        <v>41</v>
      </c>
      <c r="P8" s="53"/>
      <c r="Q8" s="7">
        <v>24</v>
      </c>
      <c r="R8" s="9">
        <v>13</v>
      </c>
      <c r="S8" s="7">
        <v>43</v>
      </c>
      <c r="T8" s="7">
        <v>12</v>
      </c>
      <c r="U8" s="6">
        <v>57</v>
      </c>
      <c r="V8" s="16">
        <f t="shared" si="0"/>
        <v>774</v>
      </c>
    </row>
    <row r="9" spans="1:22" ht="30.75" thickBot="1">
      <c r="A9" s="3" t="s">
        <v>22</v>
      </c>
      <c r="B9" s="9">
        <v>43</v>
      </c>
      <c r="C9" s="7">
        <v>19</v>
      </c>
      <c r="D9" s="7">
        <v>25</v>
      </c>
      <c r="E9" s="7">
        <v>49</v>
      </c>
      <c r="F9" s="7">
        <v>33</v>
      </c>
      <c r="G9" s="7">
        <v>46</v>
      </c>
      <c r="H9" s="7">
        <v>119</v>
      </c>
      <c r="I9" s="7">
        <v>29</v>
      </c>
      <c r="J9" s="7">
        <v>32</v>
      </c>
      <c r="K9" s="9">
        <v>164</v>
      </c>
      <c r="L9" s="7">
        <v>14</v>
      </c>
      <c r="M9" s="7">
        <v>16</v>
      </c>
      <c r="N9" s="7">
        <v>21</v>
      </c>
      <c r="O9" s="6">
        <v>23</v>
      </c>
      <c r="P9" s="53"/>
      <c r="Q9" s="7">
        <v>31</v>
      </c>
      <c r="R9" s="9">
        <v>13</v>
      </c>
      <c r="S9" s="7">
        <v>45</v>
      </c>
      <c r="T9" s="7">
        <v>8</v>
      </c>
      <c r="U9" s="6">
        <v>36</v>
      </c>
      <c r="V9" s="16">
        <f t="shared" si="0"/>
        <v>766</v>
      </c>
    </row>
    <row r="10" spans="1:22" ht="30.75" thickBot="1">
      <c r="A10" s="3" t="s">
        <v>27</v>
      </c>
      <c r="B10" s="9">
        <v>37</v>
      </c>
      <c r="C10" s="7">
        <v>14</v>
      </c>
      <c r="D10" s="7">
        <v>20</v>
      </c>
      <c r="E10" s="7">
        <v>36</v>
      </c>
      <c r="F10" s="7">
        <v>22</v>
      </c>
      <c r="G10" s="7">
        <v>38</v>
      </c>
      <c r="H10" s="7">
        <v>126</v>
      </c>
      <c r="I10" s="7">
        <v>44</v>
      </c>
      <c r="J10" s="7">
        <v>35</v>
      </c>
      <c r="K10" s="9">
        <v>61</v>
      </c>
      <c r="L10" s="7">
        <v>20</v>
      </c>
      <c r="M10" s="7">
        <v>8</v>
      </c>
      <c r="N10" s="7">
        <v>12</v>
      </c>
      <c r="O10" s="6">
        <v>15</v>
      </c>
      <c r="P10" s="53"/>
      <c r="Q10" s="7">
        <v>29</v>
      </c>
      <c r="R10" s="9">
        <v>11</v>
      </c>
      <c r="S10" s="7">
        <v>51</v>
      </c>
      <c r="T10" s="7">
        <v>6</v>
      </c>
      <c r="U10" s="6">
        <v>46</v>
      </c>
      <c r="V10" s="16">
        <f t="shared" si="0"/>
        <v>631</v>
      </c>
    </row>
    <row r="11" spans="1:22" ht="31.5" customHeight="1" thickBot="1">
      <c r="A11" s="3" t="s">
        <v>35</v>
      </c>
      <c r="B11" s="9">
        <v>27</v>
      </c>
      <c r="C11" s="7">
        <v>17</v>
      </c>
      <c r="D11" s="7">
        <v>27</v>
      </c>
      <c r="E11" s="7">
        <v>41</v>
      </c>
      <c r="F11" s="7">
        <v>27</v>
      </c>
      <c r="G11" s="7">
        <v>37</v>
      </c>
      <c r="H11" s="7">
        <v>96</v>
      </c>
      <c r="I11" s="7">
        <v>25</v>
      </c>
      <c r="J11" s="7">
        <v>43</v>
      </c>
      <c r="K11" s="9">
        <v>39</v>
      </c>
      <c r="L11" s="7">
        <v>14</v>
      </c>
      <c r="M11" s="7">
        <v>8</v>
      </c>
      <c r="N11" s="7">
        <v>11</v>
      </c>
      <c r="O11" s="6">
        <v>19</v>
      </c>
      <c r="P11" s="53"/>
      <c r="Q11" s="7">
        <v>47</v>
      </c>
      <c r="R11" s="9">
        <v>10</v>
      </c>
      <c r="S11" s="7">
        <v>31</v>
      </c>
      <c r="T11" s="7">
        <v>0</v>
      </c>
      <c r="U11" s="6">
        <v>35</v>
      </c>
      <c r="V11" s="16">
        <f t="shared" si="0"/>
        <v>554</v>
      </c>
    </row>
    <row r="12" spans="1:22" ht="33" customHeight="1" thickBot="1">
      <c r="A12" s="3" t="s">
        <v>30</v>
      </c>
      <c r="B12" s="9">
        <v>53</v>
      </c>
      <c r="C12" s="7">
        <v>15</v>
      </c>
      <c r="D12" s="7">
        <v>17</v>
      </c>
      <c r="E12" s="7">
        <v>41</v>
      </c>
      <c r="F12" s="7">
        <v>16</v>
      </c>
      <c r="G12" s="7">
        <v>39</v>
      </c>
      <c r="H12" s="7">
        <v>88</v>
      </c>
      <c r="I12" s="7">
        <v>39</v>
      </c>
      <c r="J12" s="7">
        <v>37</v>
      </c>
      <c r="K12" s="9">
        <v>31</v>
      </c>
      <c r="L12" s="7">
        <v>14</v>
      </c>
      <c r="M12" s="7">
        <v>10</v>
      </c>
      <c r="N12" s="7">
        <v>11</v>
      </c>
      <c r="O12" s="6">
        <v>11</v>
      </c>
      <c r="P12" s="53"/>
      <c r="Q12" s="7">
        <v>16</v>
      </c>
      <c r="R12" s="9">
        <v>11</v>
      </c>
      <c r="S12" s="7">
        <v>24</v>
      </c>
      <c r="T12" s="7">
        <v>5</v>
      </c>
      <c r="U12" s="6">
        <v>67</v>
      </c>
      <c r="V12" s="16">
        <f t="shared" si="0"/>
        <v>545</v>
      </c>
    </row>
    <row r="13" spans="1:22" ht="15.75" thickBot="1">
      <c r="A13" s="3" t="s">
        <v>25</v>
      </c>
      <c r="B13" s="9">
        <v>32</v>
      </c>
      <c r="C13" s="7">
        <v>22</v>
      </c>
      <c r="D13" s="7">
        <v>13</v>
      </c>
      <c r="E13" s="7">
        <v>36</v>
      </c>
      <c r="F13" s="7">
        <v>32</v>
      </c>
      <c r="G13" s="7">
        <v>27</v>
      </c>
      <c r="H13" s="7">
        <v>72</v>
      </c>
      <c r="I13" s="7">
        <v>20</v>
      </c>
      <c r="J13" s="7">
        <v>26</v>
      </c>
      <c r="K13" s="9">
        <v>60</v>
      </c>
      <c r="L13" s="7">
        <v>12</v>
      </c>
      <c r="M13" s="7">
        <v>21</v>
      </c>
      <c r="N13" s="7">
        <v>13</v>
      </c>
      <c r="O13" s="6">
        <v>16</v>
      </c>
      <c r="P13" s="53"/>
      <c r="Q13" s="7">
        <v>22</v>
      </c>
      <c r="R13" s="9">
        <v>10</v>
      </c>
      <c r="S13" s="7">
        <v>33</v>
      </c>
      <c r="T13" s="7">
        <v>2</v>
      </c>
      <c r="U13" s="6">
        <v>45</v>
      </c>
      <c r="V13" s="16">
        <f t="shared" si="0"/>
        <v>514</v>
      </c>
    </row>
    <row r="14" spans="1:22" ht="15.75" thickBot="1">
      <c r="A14" s="3" t="s">
        <v>32</v>
      </c>
      <c r="B14" s="9">
        <v>31</v>
      </c>
      <c r="C14" s="7">
        <v>17</v>
      </c>
      <c r="D14" s="7">
        <v>9</v>
      </c>
      <c r="E14" s="7">
        <v>36</v>
      </c>
      <c r="F14" s="7">
        <v>20</v>
      </c>
      <c r="G14" s="7">
        <v>42</v>
      </c>
      <c r="H14" s="7">
        <v>60</v>
      </c>
      <c r="I14" s="7">
        <v>45</v>
      </c>
      <c r="J14" s="7">
        <v>20</v>
      </c>
      <c r="K14" s="9">
        <v>43</v>
      </c>
      <c r="L14" s="7">
        <v>12</v>
      </c>
      <c r="M14" s="7">
        <v>9</v>
      </c>
      <c r="N14" s="7">
        <v>11</v>
      </c>
      <c r="O14" s="6">
        <v>22</v>
      </c>
      <c r="P14" s="53"/>
      <c r="Q14" s="7">
        <v>37</v>
      </c>
      <c r="R14" s="9">
        <v>11</v>
      </c>
      <c r="S14" s="7">
        <v>24</v>
      </c>
      <c r="T14" s="7">
        <v>2</v>
      </c>
      <c r="U14" s="6">
        <v>46</v>
      </c>
      <c r="V14" s="16">
        <f t="shared" si="0"/>
        <v>497</v>
      </c>
    </row>
    <row r="15" spans="1:22" ht="15.75" thickBot="1">
      <c r="A15" s="3" t="s">
        <v>33</v>
      </c>
      <c r="B15" s="9">
        <v>14</v>
      </c>
      <c r="C15" s="7">
        <v>17</v>
      </c>
      <c r="D15" s="7">
        <v>14</v>
      </c>
      <c r="E15" s="7">
        <v>48</v>
      </c>
      <c r="F15" s="7">
        <v>22</v>
      </c>
      <c r="G15" s="7">
        <v>41</v>
      </c>
      <c r="H15" s="7">
        <v>94</v>
      </c>
      <c r="I15" s="7">
        <v>32</v>
      </c>
      <c r="J15" s="7">
        <v>25</v>
      </c>
      <c r="K15" s="9">
        <v>21</v>
      </c>
      <c r="L15" s="7">
        <v>8</v>
      </c>
      <c r="M15" s="7">
        <v>8</v>
      </c>
      <c r="N15" s="7">
        <v>8</v>
      </c>
      <c r="O15" s="6">
        <v>26</v>
      </c>
      <c r="P15" s="53"/>
      <c r="Q15" s="7">
        <v>28</v>
      </c>
      <c r="R15" s="9">
        <v>9</v>
      </c>
      <c r="S15" s="7">
        <v>11</v>
      </c>
      <c r="T15" s="7">
        <v>4</v>
      </c>
      <c r="U15" s="6">
        <v>37</v>
      </c>
      <c r="V15" s="16">
        <f t="shared" si="0"/>
        <v>467</v>
      </c>
    </row>
    <row r="16" spans="1:22" ht="30.75" thickBot="1">
      <c r="A16" s="3" t="s">
        <v>26</v>
      </c>
      <c r="B16" s="9">
        <v>17</v>
      </c>
      <c r="C16" s="7">
        <v>13</v>
      </c>
      <c r="D16" s="7">
        <v>16</v>
      </c>
      <c r="E16" s="7">
        <v>26</v>
      </c>
      <c r="F16" s="7">
        <v>17</v>
      </c>
      <c r="G16" s="7">
        <v>17</v>
      </c>
      <c r="H16" s="7">
        <v>78</v>
      </c>
      <c r="I16" s="7">
        <v>16</v>
      </c>
      <c r="J16" s="7">
        <v>16</v>
      </c>
      <c r="K16" s="9">
        <v>18</v>
      </c>
      <c r="L16" s="7">
        <v>16</v>
      </c>
      <c r="M16" s="7">
        <v>12</v>
      </c>
      <c r="N16" s="7">
        <v>21</v>
      </c>
      <c r="O16" s="6">
        <v>9</v>
      </c>
      <c r="P16" s="53"/>
      <c r="Q16" s="7">
        <v>21</v>
      </c>
      <c r="R16" s="9">
        <v>7</v>
      </c>
      <c r="S16" s="7">
        <v>24</v>
      </c>
      <c r="T16" s="7">
        <v>0</v>
      </c>
      <c r="U16" s="6">
        <v>27</v>
      </c>
      <c r="V16" s="16">
        <f t="shared" si="0"/>
        <v>371</v>
      </c>
    </row>
    <row r="17" spans="1:22" ht="15.75" thickBot="1">
      <c r="A17" s="3" t="s">
        <v>31</v>
      </c>
      <c r="B17" s="9">
        <v>6</v>
      </c>
      <c r="C17" s="7">
        <v>13</v>
      </c>
      <c r="D17" s="7">
        <v>4</v>
      </c>
      <c r="E17" s="7">
        <v>21</v>
      </c>
      <c r="F17" s="7">
        <v>21</v>
      </c>
      <c r="G17" s="7">
        <v>16</v>
      </c>
      <c r="H17" s="7">
        <v>64</v>
      </c>
      <c r="I17" s="7">
        <v>21</v>
      </c>
      <c r="J17" s="7">
        <v>20</v>
      </c>
      <c r="K17" s="9">
        <v>44</v>
      </c>
      <c r="L17" s="7">
        <v>6</v>
      </c>
      <c r="M17" s="7">
        <v>6</v>
      </c>
      <c r="N17" s="7">
        <v>6</v>
      </c>
      <c r="O17" s="6">
        <v>17</v>
      </c>
      <c r="P17" s="53"/>
      <c r="Q17" s="7">
        <v>11</v>
      </c>
      <c r="R17" s="9">
        <v>9</v>
      </c>
      <c r="S17" s="7">
        <v>14</v>
      </c>
      <c r="T17" s="7">
        <v>4</v>
      </c>
      <c r="U17" s="6">
        <v>12</v>
      </c>
      <c r="V17" s="16">
        <f t="shared" si="0"/>
        <v>315</v>
      </c>
    </row>
    <row r="20" spans="1:22" ht="15.75" customHeight="1"/>
  </sheetData>
  <sortState ref="A3:V17">
    <sortCondition descending="1" ref="V3:V17"/>
  </sortState>
  <mergeCells count="20">
    <mergeCell ref="L1:L2"/>
    <mergeCell ref="N1:N2"/>
    <mergeCell ref="H1:H2"/>
    <mergeCell ref="I1:I2"/>
    <mergeCell ref="J1:J2"/>
    <mergeCell ref="K1:K2"/>
    <mergeCell ref="B1:B2"/>
    <mergeCell ref="C1:C2"/>
    <mergeCell ref="E1:E2"/>
    <mergeCell ref="F1:F2"/>
    <mergeCell ref="G1:G2"/>
    <mergeCell ref="D1:D2"/>
    <mergeCell ref="U1:U2"/>
    <mergeCell ref="O1:O2"/>
    <mergeCell ref="V1:V2"/>
    <mergeCell ref="T1:T2"/>
    <mergeCell ref="M1:M2"/>
    <mergeCell ref="R1:R2"/>
    <mergeCell ref="S1:S2"/>
    <mergeCell ref="Q1:Q2"/>
  </mergeCells>
  <pageMargins left="0.11811023622047245" right="0.11811023622047245" top="0.78740157480314965" bottom="0.78740157480314965" header="0.31496062992125984" footer="0.31496062992125984"/>
  <pageSetup paperSize="9" scale="72" pageOrder="overThenDown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W7"/>
  <sheetViews>
    <sheetView topLeftCell="I1" zoomScale="75" zoomScaleNormal="75" workbookViewId="0">
      <selection activeCell="I19" sqref="I19"/>
    </sheetView>
  </sheetViews>
  <sheetFormatPr defaultRowHeight="15"/>
  <cols>
    <col min="1" max="1" width="27.7109375" customWidth="1"/>
    <col min="2" max="2" width="11.42578125" customWidth="1"/>
    <col min="3" max="4" width="15.85546875" customWidth="1"/>
    <col min="5" max="5" width="12.7109375" customWidth="1"/>
    <col min="6" max="6" width="10.5703125" customWidth="1"/>
    <col min="7" max="7" width="15.28515625" customWidth="1"/>
    <col min="8" max="8" width="14.140625" customWidth="1"/>
    <col min="9" max="9" width="17.42578125" customWidth="1"/>
    <col min="10" max="10" width="11.140625" customWidth="1"/>
    <col min="11" max="11" width="16.140625" customWidth="1"/>
    <col min="13" max="13" width="21.140625" customWidth="1"/>
    <col min="14" max="14" width="15.140625" customWidth="1"/>
    <col min="15" max="15" width="15.42578125" customWidth="1"/>
    <col min="17" max="17" width="15.5703125" customWidth="1"/>
    <col min="19" max="19" width="12.28515625" customWidth="1"/>
    <col min="20" max="20" width="10.5703125" customWidth="1"/>
    <col min="22" max="22" width="13.42578125" customWidth="1"/>
  </cols>
  <sheetData>
    <row r="1" spans="1:23" ht="20.25" customHeight="1" thickBot="1">
      <c r="A1" s="1" t="s">
        <v>10</v>
      </c>
      <c r="B1" s="56" t="s">
        <v>1</v>
      </c>
      <c r="C1" s="56" t="s">
        <v>2</v>
      </c>
      <c r="D1" s="56" t="s">
        <v>47</v>
      </c>
      <c r="E1" s="56" t="s">
        <v>3</v>
      </c>
      <c r="F1" s="56" t="s">
        <v>4</v>
      </c>
      <c r="G1" s="56" t="s">
        <v>5</v>
      </c>
      <c r="H1" s="56" t="s">
        <v>6</v>
      </c>
      <c r="I1" s="56" t="s">
        <v>7</v>
      </c>
      <c r="J1" s="56" t="s">
        <v>8</v>
      </c>
      <c r="K1" s="56" t="s">
        <v>0</v>
      </c>
      <c r="L1" s="56" t="s">
        <v>69</v>
      </c>
      <c r="M1" s="56" t="s">
        <v>70</v>
      </c>
      <c r="N1" s="56" t="s">
        <v>65</v>
      </c>
      <c r="O1" s="54" t="s">
        <v>68</v>
      </c>
      <c r="P1" s="43"/>
      <c r="Q1" s="56" t="s">
        <v>9</v>
      </c>
      <c r="R1" s="56" t="s">
        <v>38</v>
      </c>
      <c r="S1" s="56" t="s">
        <v>46</v>
      </c>
      <c r="T1" s="54" t="s">
        <v>52</v>
      </c>
      <c r="U1" s="54" t="s">
        <v>53</v>
      </c>
      <c r="V1" s="54" t="s">
        <v>50</v>
      </c>
      <c r="W1" s="54" t="s">
        <v>51</v>
      </c>
    </row>
    <row r="2" spans="1:23" ht="24.75" customHeight="1" thickBot="1">
      <c r="A2" s="1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5"/>
      <c r="P2" s="44"/>
      <c r="Q2" s="57"/>
      <c r="R2" s="57"/>
      <c r="S2" s="57"/>
      <c r="T2" s="55"/>
      <c r="U2" s="55"/>
      <c r="V2" s="55"/>
      <c r="W2" s="55"/>
    </row>
    <row r="3" spans="1:23" ht="15.75" thickBot="1">
      <c r="A3" s="2" t="s">
        <v>36</v>
      </c>
      <c r="B3" s="8">
        <v>78</v>
      </c>
      <c r="C3" s="6">
        <v>77</v>
      </c>
      <c r="D3" s="6">
        <v>57</v>
      </c>
      <c r="E3" s="6">
        <v>79</v>
      </c>
      <c r="F3" s="6">
        <v>41</v>
      </c>
      <c r="G3" s="6">
        <v>93</v>
      </c>
      <c r="H3" s="6">
        <v>123</v>
      </c>
      <c r="I3" s="6">
        <v>44</v>
      </c>
      <c r="J3" s="6">
        <v>52</v>
      </c>
      <c r="K3" s="6">
        <v>90</v>
      </c>
      <c r="L3" s="6">
        <v>24</v>
      </c>
      <c r="M3" s="6">
        <v>34</v>
      </c>
      <c r="N3" s="6">
        <v>27</v>
      </c>
      <c r="O3" s="6">
        <v>39</v>
      </c>
      <c r="P3" s="45"/>
      <c r="Q3" s="6">
        <v>40</v>
      </c>
      <c r="R3" s="8">
        <v>18</v>
      </c>
      <c r="S3" s="6">
        <v>63</v>
      </c>
      <c r="T3" s="6">
        <v>13</v>
      </c>
      <c r="U3" s="6">
        <v>77</v>
      </c>
      <c r="V3" s="15">
        <f>SUM(B3:U3)</f>
        <v>1069</v>
      </c>
      <c r="W3" s="17">
        <f>(V3/V7)*100</f>
        <v>47.980251346499102</v>
      </c>
    </row>
    <row r="4" spans="1:23" ht="30.75" thickBot="1">
      <c r="A4" s="3" t="s">
        <v>37</v>
      </c>
      <c r="B4" s="9">
        <v>65</v>
      </c>
      <c r="C4" s="7">
        <v>28</v>
      </c>
      <c r="D4" s="7">
        <v>21</v>
      </c>
      <c r="E4" s="7">
        <v>60</v>
      </c>
      <c r="F4" s="7">
        <v>38</v>
      </c>
      <c r="G4" s="7">
        <v>75</v>
      </c>
      <c r="H4" s="7">
        <v>196</v>
      </c>
      <c r="I4" s="7">
        <v>45</v>
      </c>
      <c r="J4" s="7">
        <v>49</v>
      </c>
      <c r="K4" s="7">
        <v>93</v>
      </c>
      <c r="L4" s="7">
        <v>16</v>
      </c>
      <c r="M4" s="7">
        <v>13</v>
      </c>
      <c r="N4" s="7">
        <v>8</v>
      </c>
      <c r="O4" s="6">
        <v>36</v>
      </c>
      <c r="P4" s="45"/>
      <c r="Q4" s="7">
        <v>49</v>
      </c>
      <c r="R4" s="9">
        <v>9</v>
      </c>
      <c r="S4" s="7">
        <v>38</v>
      </c>
      <c r="T4" s="7">
        <v>4</v>
      </c>
      <c r="U4" s="6">
        <v>59</v>
      </c>
      <c r="V4" s="15">
        <f>SUM(B4:U4)</f>
        <v>902</v>
      </c>
      <c r="W4" s="17">
        <f>(V4/V7)*100</f>
        <v>40.484739676840213</v>
      </c>
    </row>
    <row r="5" spans="1:23" ht="15.75" thickBot="1">
      <c r="A5" s="2" t="s">
        <v>45</v>
      </c>
      <c r="B5" s="8">
        <v>12</v>
      </c>
      <c r="C5" s="6">
        <v>0</v>
      </c>
      <c r="D5" s="6">
        <v>3</v>
      </c>
      <c r="E5" s="6">
        <v>41</v>
      </c>
      <c r="F5" s="6">
        <v>15</v>
      </c>
      <c r="G5" s="6">
        <v>37</v>
      </c>
      <c r="H5" s="6">
        <v>47</v>
      </c>
      <c r="I5" s="6">
        <v>10</v>
      </c>
      <c r="J5" s="6">
        <v>17</v>
      </c>
      <c r="K5" s="6">
        <v>18</v>
      </c>
      <c r="L5" s="6">
        <v>4</v>
      </c>
      <c r="M5" s="6">
        <v>3</v>
      </c>
      <c r="N5" s="6">
        <v>5</v>
      </c>
      <c r="O5" s="6">
        <v>6</v>
      </c>
      <c r="P5" s="45"/>
      <c r="Q5" s="6">
        <v>23</v>
      </c>
      <c r="R5" s="8">
        <v>6</v>
      </c>
      <c r="S5" s="6">
        <v>0</v>
      </c>
      <c r="T5" s="6">
        <v>0</v>
      </c>
      <c r="U5" s="6">
        <v>10</v>
      </c>
      <c r="V5" s="15">
        <f>SUM(B5:U5)</f>
        <v>257</v>
      </c>
      <c r="W5" s="17">
        <f>(V5/V7)*100</f>
        <v>11.535008976660682</v>
      </c>
    </row>
    <row r="6" spans="1:23" ht="15.75" customHeight="1"/>
    <row r="7" spans="1:23" ht="15.75" customHeight="1">
      <c r="V7">
        <f>SUM(V3:V6)</f>
        <v>2228</v>
      </c>
    </row>
  </sheetData>
  <mergeCells count="21">
    <mergeCell ref="H1:H2"/>
    <mergeCell ref="D1:D2"/>
    <mergeCell ref="B1:B2"/>
    <mergeCell ref="C1:C2"/>
    <mergeCell ref="E1:E2"/>
    <mergeCell ref="F1:F2"/>
    <mergeCell ref="G1:G2"/>
    <mergeCell ref="L1:L2"/>
    <mergeCell ref="N1:N2"/>
    <mergeCell ref="V1:V2"/>
    <mergeCell ref="W1:W2"/>
    <mergeCell ref="I1:I2"/>
    <mergeCell ref="J1:J2"/>
    <mergeCell ref="Q1:Q2"/>
    <mergeCell ref="K1:K2"/>
    <mergeCell ref="U1:U2"/>
    <mergeCell ref="O1:O2"/>
    <mergeCell ref="S1:S2"/>
    <mergeCell ref="T1:T2"/>
    <mergeCell ref="M1:M2"/>
    <mergeCell ref="R1:R2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70" pageOrder="overThenDown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workbookViewId="0">
      <selection activeCell="E8" sqref="E8"/>
    </sheetView>
  </sheetViews>
  <sheetFormatPr defaultRowHeight="15"/>
  <cols>
    <col min="1" max="1" width="27.7109375" customWidth="1"/>
    <col min="2" max="2" width="11.42578125" customWidth="1"/>
    <col min="3" max="3" width="15.85546875" customWidth="1"/>
    <col min="4" max="4" width="12.7109375" customWidth="1"/>
    <col min="5" max="5" width="15.28515625" customWidth="1"/>
    <col min="6" max="6" width="18.7109375" customWidth="1"/>
  </cols>
  <sheetData>
    <row r="1" spans="1:6" ht="20.25" customHeight="1" thickBot="1">
      <c r="A1" s="1" t="s">
        <v>10</v>
      </c>
      <c r="B1" s="56" t="s">
        <v>54</v>
      </c>
      <c r="C1" s="56" t="s">
        <v>55</v>
      </c>
      <c r="D1" s="56" t="s">
        <v>46</v>
      </c>
      <c r="E1" s="56" t="s">
        <v>56</v>
      </c>
      <c r="F1" s="60" t="s">
        <v>50</v>
      </c>
    </row>
    <row r="2" spans="1:6" ht="24.75" customHeight="1" thickBot="1">
      <c r="A2" s="1" t="s">
        <v>44</v>
      </c>
      <c r="B2" s="57"/>
      <c r="C2" s="57"/>
      <c r="D2" s="57"/>
      <c r="E2" s="57"/>
      <c r="F2" s="61"/>
    </row>
    <row r="3" spans="1:6" ht="15.75" thickBot="1">
      <c r="A3" s="2" t="s">
        <v>39</v>
      </c>
      <c r="B3" s="6">
        <v>12</v>
      </c>
      <c r="C3" s="6">
        <v>34</v>
      </c>
      <c r="D3" s="6">
        <v>29</v>
      </c>
      <c r="E3" s="6">
        <v>12</v>
      </c>
      <c r="F3" s="15">
        <f>SUM(B3:E3)</f>
        <v>87</v>
      </c>
    </row>
    <row r="4" spans="1:6" ht="15.75" thickBot="1">
      <c r="A4" s="2" t="s">
        <v>40</v>
      </c>
      <c r="B4" s="7">
        <v>0</v>
      </c>
      <c r="C4" s="7">
        <v>0</v>
      </c>
      <c r="D4" s="7">
        <v>1</v>
      </c>
      <c r="E4" s="7">
        <v>1</v>
      </c>
      <c r="F4" s="16">
        <f>SUM(B4:E4)</f>
        <v>2</v>
      </c>
    </row>
    <row r="5" spans="1:6" ht="15.75" thickBot="1">
      <c r="A5" s="2" t="s">
        <v>41</v>
      </c>
      <c r="B5" s="7">
        <v>0</v>
      </c>
      <c r="C5" s="7">
        <v>2</v>
      </c>
      <c r="D5" s="7">
        <v>1</v>
      </c>
      <c r="E5" s="7">
        <v>0</v>
      </c>
      <c r="F5" s="16">
        <f>SUM(B5:E5)</f>
        <v>3</v>
      </c>
    </row>
    <row r="6" spans="1:6" ht="15.75" thickBot="1">
      <c r="A6" s="2" t="s">
        <v>42</v>
      </c>
      <c r="B6" s="7">
        <v>0</v>
      </c>
      <c r="C6" s="7">
        <v>0</v>
      </c>
      <c r="D6" s="7">
        <v>0</v>
      </c>
      <c r="E6" s="7">
        <v>0</v>
      </c>
      <c r="F6" s="16">
        <f>SUM(B6:E6)</f>
        <v>0</v>
      </c>
    </row>
    <row r="7" spans="1:6" ht="15.75" thickBot="1">
      <c r="A7" s="2" t="s">
        <v>43</v>
      </c>
      <c r="B7" s="7">
        <v>2</v>
      </c>
      <c r="C7" s="7">
        <v>5</v>
      </c>
      <c r="D7" s="7">
        <v>0</v>
      </c>
      <c r="E7" s="7">
        <v>3</v>
      </c>
      <c r="F7" s="16">
        <f>SUM(B7:E7)</f>
        <v>10</v>
      </c>
    </row>
    <row r="8" spans="1:6" ht="15.75" thickBot="1">
      <c r="A8" s="5"/>
      <c r="B8" s="5"/>
      <c r="C8" s="5"/>
      <c r="D8" s="5"/>
      <c r="E8" s="5"/>
      <c r="F8" s="19"/>
    </row>
    <row r="9" spans="1:6" ht="15.75" thickBot="1">
      <c r="A9" s="14" t="s">
        <v>49</v>
      </c>
      <c r="B9" s="1">
        <f>SUM(B3:B8)</f>
        <v>14</v>
      </c>
      <c r="C9" s="1">
        <f>SUM(C3:C8)</f>
        <v>41</v>
      </c>
      <c r="D9" s="1">
        <f>SUM(D3:D8)</f>
        <v>31</v>
      </c>
      <c r="E9" s="1">
        <f>SUM(E3:E8)</f>
        <v>16</v>
      </c>
      <c r="F9" s="18">
        <f>SUM(F3:F8)</f>
        <v>102</v>
      </c>
    </row>
    <row r="10" spans="1:6" ht="15.75" thickBot="1">
      <c r="A10" s="5"/>
      <c r="B10" s="5"/>
      <c r="C10" s="5"/>
      <c r="D10" s="5"/>
      <c r="E10" s="5"/>
      <c r="F10" s="19"/>
    </row>
    <row r="11" spans="1:6" ht="15.75" thickBot="1">
      <c r="A11" s="1" t="s">
        <v>20</v>
      </c>
      <c r="B11" s="22"/>
      <c r="C11" s="21"/>
      <c r="D11" s="21"/>
      <c r="E11" s="21"/>
      <c r="F11" s="19"/>
    </row>
    <row r="12" spans="1:6" ht="15.75" thickBot="1">
      <c r="A12" s="2" t="s">
        <v>11</v>
      </c>
      <c r="B12" s="10">
        <v>10</v>
      </c>
      <c r="C12" s="11">
        <v>23</v>
      </c>
      <c r="D12" s="11">
        <v>26</v>
      </c>
      <c r="E12" s="11">
        <v>12</v>
      </c>
      <c r="F12" s="16">
        <f>SUM(B12:E12)</f>
        <v>71</v>
      </c>
    </row>
    <row r="13" spans="1:6" ht="15.75" thickBot="1">
      <c r="A13" s="2" t="s">
        <v>12</v>
      </c>
      <c r="B13" s="9">
        <v>9</v>
      </c>
      <c r="C13" s="7">
        <v>21</v>
      </c>
      <c r="D13" s="7">
        <v>16</v>
      </c>
      <c r="E13" s="23">
        <v>7</v>
      </c>
      <c r="F13" s="16">
        <f t="shared" ref="F13:F20" si="0">SUM(B13:E13)</f>
        <v>53</v>
      </c>
    </row>
    <row r="14" spans="1:6" ht="15.75" thickBot="1">
      <c r="A14" s="2" t="s">
        <v>13</v>
      </c>
      <c r="B14" s="9">
        <v>3</v>
      </c>
      <c r="C14" s="7">
        <v>7</v>
      </c>
      <c r="D14" s="7">
        <v>14</v>
      </c>
      <c r="E14" s="23">
        <v>8</v>
      </c>
      <c r="F14" s="16">
        <f t="shared" si="0"/>
        <v>32</v>
      </c>
    </row>
    <row r="15" spans="1:6" ht="16.5" customHeight="1" thickBot="1">
      <c r="A15" s="2" t="s">
        <v>14</v>
      </c>
      <c r="B15" s="24">
        <v>11</v>
      </c>
      <c r="C15" s="23">
        <v>31</v>
      </c>
      <c r="D15" s="23">
        <v>23</v>
      </c>
      <c r="E15" s="23">
        <v>12</v>
      </c>
      <c r="F15" s="16">
        <f t="shared" si="0"/>
        <v>77</v>
      </c>
    </row>
    <row r="16" spans="1:6" ht="15.75" thickBot="1">
      <c r="A16" s="2" t="s">
        <v>15</v>
      </c>
      <c r="B16" s="24">
        <v>8</v>
      </c>
      <c r="C16" s="23">
        <v>11</v>
      </c>
      <c r="D16" s="23">
        <v>7</v>
      </c>
      <c r="E16" s="23">
        <v>3</v>
      </c>
      <c r="F16" s="16">
        <f t="shared" si="0"/>
        <v>29</v>
      </c>
    </row>
    <row r="17" spans="1:6" ht="15.75" thickBot="1">
      <c r="A17" s="2" t="s">
        <v>16</v>
      </c>
      <c r="B17" s="24">
        <v>11</v>
      </c>
      <c r="C17" s="23">
        <v>30</v>
      </c>
      <c r="D17" s="23">
        <v>25</v>
      </c>
      <c r="E17" s="23">
        <v>15</v>
      </c>
      <c r="F17" s="16">
        <f t="shared" si="0"/>
        <v>81</v>
      </c>
    </row>
    <row r="18" spans="1:6" ht="15.75" thickBot="1">
      <c r="A18" s="2" t="s">
        <v>17</v>
      </c>
      <c r="B18" s="24">
        <v>8</v>
      </c>
      <c r="C18" s="23">
        <v>15</v>
      </c>
      <c r="D18" s="23">
        <v>8</v>
      </c>
      <c r="E18" s="23">
        <v>4</v>
      </c>
      <c r="F18" s="16">
        <f t="shared" si="0"/>
        <v>35</v>
      </c>
    </row>
    <row r="19" spans="1:6" ht="15.75" thickBot="1">
      <c r="A19" s="2" t="s">
        <v>18</v>
      </c>
      <c r="B19" s="24">
        <v>3</v>
      </c>
      <c r="C19" s="23">
        <v>4</v>
      </c>
      <c r="D19" s="23">
        <v>4</v>
      </c>
      <c r="E19" s="23">
        <v>3</v>
      </c>
      <c r="F19" s="16">
        <f t="shared" si="0"/>
        <v>14</v>
      </c>
    </row>
    <row r="20" spans="1:6" ht="30.75" thickBot="1">
      <c r="A20" s="4" t="s">
        <v>19</v>
      </c>
      <c r="B20" s="24">
        <v>2</v>
      </c>
      <c r="C20" s="23">
        <v>8</v>
      </c>
      <c r="D20" s="23">
        <v>12</v>
      </c>
      <c r="E20" s="23">
        <v>8</v>
      </c>
      <c r="F20" s="16">
        <f t="shared" si="0"/>
        <v>30</v>
      </c>
    </row>
    <row r="21" spans="1:6" ht="15.75" thickBot="1">
      <c r="A21" s="21"/>
    </row>
    <row r="22" spans="1:6" ht="15.75" thickBot="1">
      <c r="A22" s="14" t="s">
        <v>49</v>
      </c>
      <c r="B22" s="1">
        <f>SUM(B12:B21)</f>
        <v>65</v>
      </c>
      <c r="C22" s="1">
        <f>SUM(C12:C21)</f>
        <v>150</v>
      </c>
      <c r="D22" s="1">
        <f>SUM(D12:D21)</f>
        <v>135</v>
      </c>
      <c r="E22" s="1">
        <f>SUM(E12:E21)</f>
        <v>72</v>
      </c>
      <c r="F22" s="18">
        <f>SUM(F12:F21)</f>
        <v>422</v>
      </c>
    </row>
    <row r="23" spans="1:6" ht="15.75" thickBot="1"/>
    <row r="24" spans="1:6" ht="15.75" thickBot="1">
      <c r="A24" s="1" t="s">
        <v>57</v>
      </c>
    </row>
    <row r="25" spans="1:6" ht="15.75" thickBot="1">
      <c r="A25" s="2" t="s">
        <v>21</v>
      </c>
      <c r="B25" s="9">
        <v>11</v>
      </c>
      <c r="C25" s="7">
        <v>20</v>
      </c>
      <c r="D25" s="7">
        <v>19</v>
      </c>
      <c r="E25" s="7">
        <v>11</v>
      </c>
      <c r="F25" s="16">
        <f>SUM(B25:E25)</f>
        <v>61</v>
      </c>
    </row>
    <row r="26" spans="1:6" ht="30.75" thickBot="1">
      <c r="A26" s="3" t="s">
        <v>22</v>
      </c>
      <c r="B26" s="9">
        <v>11</v>
      </c>
      <c r="C26" s="7">
        <v>17</v>
      </c>
      <c r="D26" s="7">
        <v>13</v>
      </c>
      <c r="E26" s="7">
        <v>4</v>
      </c>
      <c r="F26" s="16">
        <f t="shared" ref="F26:F39" si="1">SUM(B26:E26)</f>
        <v>45</v>
      </c>
    </row>
    <row r="27" spans="1:6" ht="15.75" thickBot="1">
      <c r="A27" s="3" t="s">
        <v>23</v>
      </c>
      <c r="B27" s="9">
        <v>6</v>
      </c>
      <c r="C27" s="7">
        <v>20</v>
      </c>
      <c r="D27" s="7">
        <v>11</v>
      </c>
      <c r="E27" s="7">
        <v>5</v>
      </c>
      <c r="F27" s="16">
        <f t="shared" si="1"/>
        <v>42</v>
      </c>
    </row>
    <row r="28" spans="1:6" ht="15.75" thickBot="1">
      <c r="A28" s="3" t="s">
        <v>24</v>
      </c>
      <c r="B28" s="9">
        <v>7</v>
      </c>
      <c r="C28" s="7">
        <v>13</v>
      </c>
      <c r="D28" s="7">
        <v>15</v>
      </c>
      <c r="E28" s="7">
        <v>8</v>
      </c>
      <c r="F28" s="16">
        <f t="shared" si="1"/>
        <v>43</v>
      </c>
    </row>
    <row r="29" spans="1:6" ht="15.75" thickBot="1">
      <c r="A29" s="3" t="s">
        <v>25</v>
      </c>
      <c r="B29" s="9">
        <v>7</v>
      </c>
      <c r="C29" s="7">
        <v>10</v>
      </c>
      <c r="D29" s="7">
        <v>8</v>
      </c>
      <c r="E29" s="7">
        <v>8</v>
      </c>
      <c r="F29" s="16">
        <f t="shared" si="1"/>
        <v>33</v>
      </c>
    </row>
    <row r="30" spans="1:6" ht="30.75" thickBot="1">
      <c r="A30" s="3" t="s">
        <v>26</v>
      </c>
      <c r="B30" s="9">
        <v>7</v>
      </c>
      <c r="C30" s="7">
        <v>7</v>
      </c>
      <c r="D30" s="7">
        <v>4</v>
      </c>
      <c r="E30" s="7">
        <v>6</v>
      </c>
      <c r="F30" s="16">
        <f t="shared" si="1"/>
        <v>24</v>
      </c>
    </row>
    <row r="31" spans="1:6" ht="30.75" thickBot="1">
      <c r="A31" s="3" t="s">
        <v>27</v>
      </c>
      <c r="B31" s="9">
        <v>7</v>
      </c>
      <c r="C31" s="7">
        <v>15</v>
      </c>
      <c r="D31" s="7">
        <v>15</v>
      </c>
      <c r="E31" s="7">
        <v>14</v>
      </c>
      <c r="F31" s="16">
        <f t="shared" si="1"/>
        <v>51</v>
      </c>
    </row>
    <row r="32" spans="1:6" ht="30.75" thickBot="1">
      <c r="A32" s="3" t="s">
        <v>28</v>
      </c>
      <c r="B32" s="9">
        <v>12</v>
      </c>
      <c r="C32" s="7">
        <v>30</v>
      </c>
      <c r="D32" s="7">
        <v>26</v>
      </c>
      <c r="E32" s="7">
        <v>6</v>
      </c>
      <c r="F32" s="16">
        <f t="shared" si="1"/>
        <v>74</v>
      </c>
    </row>
    <row r="33" spans="1:6" ht="30.75" thickBot="1">
      <c r="A33" s="3" t="s">
        <v>29</v>
      </c>
      <c r="B33" s="9">
        <v>9</v>
      </c>
      <c r="C33" s="7">
        <v>18</v>
      </c>
      <c r="D33" s="7">
        <v>14</v>
      </c>
      <c r="E33" s="7">
        <v>2</v>
      </c>
      <c r="F33" s="16">
        <f t="shared" si="1"/>
        <v>43</v>
      </c>
    </row>
    <row r="34" spans="1:6" ht="45.75" thickBot="1">
      <c r="A34" s="3" t="s">
        <v>30</v>
      </c>
      <c r="B34" s="9">
        <v>4</v>
      </c>
      <c r="C34" s="7">
        <v>7</v>
      </c>
      <c r="D34" s="7">
        <v>9</v>
      </c>
      <c r="E34" s="7">
        <v>4</v>
      </c>
      <c r="F34" s="16">
        <f t="shared" si="1"/>
        <v>24</v>
      </c>
    </row>
    <row r="35" spans="1:6" ht="15.75" thickBot="1">
      <c r="A35" s="3" t="s">
        <v>31</v>
      </c>
      <c r="B35" s="9">
        <v>4</v>
      </c>
      <c r="C35" s="7">
        <v>1</v>
      </c>
      <c r="D35" s="7">
        <v>4</v>
      </c>
      <c r="E35" s="7">
        <v>5</v>
      </c>
      <c r="F35" s="16">
        <f>SUM(B35:E35)</f>
        <v>14</v>
      </c>
    </row>
    <row r="36" spans="1:6" ht="15.75" thickBot="1">
      <c r="A36" s="3" t="s">
        <v>33</v>
      </c>
      <c r="B36" s="9">
        <v>1</v>
      </c>
      <c r="C36" s="7">
        <v>7</v>
      </c>
      <c r="D36" s="7">
        <v>2</v>
      </c>
      <c r="E36" s="7">
        <v>1</v>
      </c>
      <c r="F36" s="16">
        <f t="shared" si="1"/>
        <v>11</v>
      </c>
    </row>
    <row r="37" spans="1:6" ht="30.75" thickBot="1">
      <c r="A37" s="3" t="s">
        <v>34</v>
      </c>
      <c r="B37" s="9">
        <v>14</v>
      </c>
      <c r="C37" s="7">
        <v>28</v>
      </c>
      <c r="D37" s="7">
        <v>22</v>
      </c>
      <c r="E37" s="7">
        <v>12</v>
      </c>
      <c r="F37" s="16">
        <f t="shared" si="1"/>
        <v>76</v>
      </c>
    </row>
    <row r="38" spans="1:6" ht="30.75" thickBot="1">
      <c r="A38" s="3" t="s">
        <v>35</v>
      </c>
      <c r="B38" s="9">
        <v>4</v>
      </c>
      <c r="C38" s="7">
        <v>11</v>
      </c>
      <c r="D38" s="7">
        <v>10</v>
      </c>
      <c r="E38" s="7">
        <v>6</v>
      </c>
      <c r="F38" s="16">
        <f t="shared" si="1"/>
        <v>31</v>
      </c>
    </row>
    <row r="39" spans="1:6" ht="15.75" thickBot="1">
      <c r="A39" s="3" t="s">
        <v>32</v>
      </c>
      <c r="B39" s="9">
        <v>2</v>
      </c>
      <c r="C39" s="7">
        <v>7</v>
      </c>
      <c r="D39" s="7">
        <v>10</v>
      </c>
      <c r="E39" s="7">
        <v>5</v>
      </c>
      <c r="F39" s="16">
        <f t="shared" si="1"/>
        <v>24</v>
      </c>
    </row>
    <row r="40" spans="1:6" ht="15.75" thickBot="1"/>
    <row r="41" spans="1:6" ht="15.75" thickBot="1">
      <c r="A41" s="14" t="s">
        <v>49</v>
      </c>
      <c r="B41" s="1">
        <f>SUM(B25:B40)</f>
        <v>106</v>
      </c>
      <c r="C41" s="1">
        <f>SUM(C25:C40)</f>
        <v>211</v>
      </c>
      <c r="D41" s="1">
        <f>SUM(D25:D40)</f>
        <v>182</v>
      </c>
      <c r="E41" s="1">
        <f>SUM(E25:E40)</f>
        <v>97</v>
      </c>
      <c r="F41" s="18">
        <f>SUM(F25:F40)</f>
        <v>596</v>
      </c>
    </row>
    <row r="42" spans="1:6" ht="15.75" thickBot="1"/>
    <row r="43" spans="1:6" ht="15.75" thickBot="1">
      <c r="A43" s="2" t="s">
        <v>36</v>
      </c>
      <c r="B43" s="9">
        <v>5</v>
      </c>
      <c r="C43" s="7">
        <v>26</v>
      </c>
      <c r="D43" s="7">
        <v>23</v>
      </c>
      <c r="E43" s="7">
        <v>9</v>
      </c>
      <c r="F43" s="16">
        <f>SUM(B43:E43)</f>
        <v>63</v>
      </c>
    </row>
    <row r="44" spans="1:6" ht="30.75" thickBot="1">
      <c r="A44" s="3" t="s">
        <v>37</v>
      </c>
      <c r="B44" s="9">
        <v>9</v>
      </c>
      <c r="C44" s="7">
        <v>16</v>
      </c>
      <c r="D44" s="7">
        <v>6</v>
      </c>
      <c r="E44" s="7">
        <v>7</v>
      </c>
      <c r="F44" s="16">
        <f>SUM(B44:E44)</f>
        <v>38</v>
      </c>
    </row>
    <row r="45" spans="1:6" ht="15.75" thickBot="1">
      <c r="A45" s="2" t="s">
        <v>45</v>
      </c>
      <c r="B45" s="9">
        <v>0</v>
      </c>
      <c r="C45" s="7">
        <v>0</v>
      </c>
      <c r="D45" s="7">
        <v>0</v>
      </c>
      <c r="E45" s="7">
        <v>0</v>
      </c>
      <c r="F45" s="16">
        <f>SUM(B45:E45)</f>
        <v>0</v>
      </c>
    </row>
    <row r="46" spans="1:6" ht="15.75" thickBot="1"/>
    <row r="47" spans="1:6" ht="15.75" thickBot="1">
      <c r="A47" s="14" t="s">
        <v>49</v>
      </c>
      <c r="B47" s="1">
        <f>SUM(B43:B46)</f>
        <v>14</v>
      </c>
      <c r="C47" s="1">
        <f>SUM(C43:C46)</f>
        <v>42</v>
      </c>
      <c r="D47" s="1">
        <f>SUM(D43:D46)</f>
        <v>29</v>
      </c>
      <c r="E47" s="1">
        <f>SUM(E43:E46)</f>
        <v>16</v>
      </c>
      <c r="F47" s="18">
        <f>SUM(F43:F46)</f>
        <v>101</v>
      </c>
    </row>
  </sheetData>
  <mergeCells count="5">
    <mergeCell ref="C1:C2"/>
    <mergeCell ref="F1:F2"/>
    <mergeCell ref="B1:B2"/>
    <mergeCell ref="D1:D2"/>
    <mergeCell ref="E1:E2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81" pageOrder="overThenDown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5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5</vt:i4>
      </vt:variant>
    </vt:vector>
  </HeadingPairs>
  <TitlesOfParts>
    <vt:vector size="21" baseType="lpstr">
      <vt:lpstr>PUBLICO-ALVO_URNAS POR REGIÃO</vt:lpstr>
      <vt:lpstr>problemas_URNAS POR REGIÃO</vt:lpstr>
      <vt:lpstr>melhorias_URNAS POR REGIÃO</vt:lpstr>
      <vt:lpstr>transito Lapa_URNAS POR REGIÃO</vt:lpstr>
      <vt:lpstr>PARCIAL_caravana-sindicos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'melhorias_URNAS POR REGIÃO'!Area_de_impressao</vt:lpstr>
      <vt:lpstr>'PARCIAL_caravana-sindicos'!Area_de_impressao</vt:lpstr>
      <vt:lpstr>'transito Lapa_URNAS POR REGIÃO'!Area_de_impressao</vt:lpstr>
      <vt:lpstr>'PUBLICO-ALVO_URNAS POR REGIÃO'!Titulos_de_impressao</vt:lpstr>
      <vt:lpstr>'transito Lapa_URNAS POR REGIÃO'!Titulos_de_impressao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maria.amelia</dc:creator>
  <cp:lastModifiedBy>maria.amelia</cp:lastModifiedBy>
  <cp:lastPrinted>2013-06-19T00:54:38Z</cp:lastPrinted>
  <dcterms:created xsi:type="dcterms:W3CDTF">2013-05-20T19:48:02Z</dcterms:created>
  <dcterms:modified xsi:type="dcterms:W3CDTF">2013-06-19T00:54:57Z</dcterms:modified>
</cp:coreProperties>
</file>